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885" windowHeight="10005" tabRatio="847" firstSheet="4" activeTab="10"/>
  </bookViews>
  <sheets>
    <sheet name="Титульный" sheetId="1" r:id="rId1"/>
    <sheet name="Раздел1" sheetId="2" r:id="rId2"/>
    <sheet name="Раздел 2" sheetId="3" r:id="rId3"/>
    <sheet name="таблица 1 бюджет" sheetId="4" r:id="rId4"/>
    <sheet name="таблица 2 бюджет" sheetId="5" r:id="rId5"/>
    <sheet name="Таблица 3 бюджет" sheetId="6" r:id="rId6"/>
    <sheet name="таблица 4 бюджет" sheetId="7" r:id="rId7"/>
    <sheet name="таблица 5 бюджет" sheetId="8" r:id="rId8"/>
    <sheet name="таблица 6 Бюджет" sheetId="9" r:id="rId9"/>
    <sheet name="таблица 1 ОМС" sheetId="10" r:id="rId10"/>
    <sheet name="таблица 2 ОМС" sheetId="11" r:id="rId11"/>
    <sheet name="Таблица 3 ОМС" sheetId="12" r:id="rId12"/>
    <sheet name="таблица 4 ОМС" sheetId="13" r:id="rId13"/>
    <sheet name="таблица 5 ОМС" sheetId="14" r:id="rId14"/>
    <sheet name="таблица 6 ОМС" sheetId="15" r:id="rId15"/>
  </sheets>
  <externalReferences>
    <externalReference r:id="rId18"/>
  </externalReferences>
  <definedNames>
    <definedName name="_xlnm.Print_Titles" localSheetId="9">'таблица 1 ОМС'!$11:$11</definedName>
    <definedName name="_xlnm.Print_Area" localSheetId="2">'Раздел 2'!$A$1:$F$34</definedName>
    <definedName name="_xlnm.Print_Area" localSheetId="3">'таблица 1 бюджет'!$A$1:$F$61</definedName>
    <definedName name="_xlnm.Print_Area" localSheetId="9">'таблица 1 ОМС'!$A$1:$F$66</definedName>
    <definedName name="_xlnm.Print_Area" localSheetId="4">'таблица 2 бюджет'!$A$1:$N$23</definedName>
    <definedName name="_xlnm.Print_Area" localSheetId="10">'таблица 2 ОМС'!$A$1:$N$33</definedName>
    <definedName name="_xlnm.Print_Area" localSheetId="5">'Таблица 3 бюджет'!$A$1:$AA$51</definedName>
    <definedName name="_xlnm.Print_Area" localSheetId="11">'Таблица 3 ОМС'!$A$1:$AB$50</definedName>
    <definedName name="_xlnm.Print_Area" localSheetId="6">'таблица 4 бюджет'!$A$1:$Q$28</definedName>
    <definedName name="_xlnm.Print_Area" localSheetId="12">'таблица 4 ОМС'!$A$1:$Q$41</definedName>
    <definedName name="_xlnm.Print_Area" localSheetId="7">'таблица 5 бюджет'!$A$1:$Q$20</definedName>
    <definedName name="_xlnm.Print_Area" localSheetId="13">'таблица 5 ОМС'!$A$1:$Q$37</definedName>
    <definedName name="_xlnm.Print_Area" localSheetId="8">'таблица 6 Бюджет'!$A$1:$I$41</definedName>
    <definedName name="_xlnm.Print_Area" localSheetId="14">'таблица 6 ОМС'!$A$1:$I$41</definedName>
    <definedName name="_xlnm.Print_Area" localSheetId="0">'Титульный'!$A$1:$H$21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<sst xmlns="http://schemas.openxmlformats.org/spreadsheetml/2006/main" count="854" uniqueCount="333">
  <si>
    <t>Статьи расходов</t>
  </si>
  <si>
    <t>№ стро- ки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</si>
  <si>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</si>
  <si>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</si>
  <si>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</si>
  <si>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</si>
  <si>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</si>
  <si>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</si>
  <si>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</si>
  <si>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</si>
  <si>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</si>
  <si>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Итого расходов (сумма строк 02+06+13+14+15)</t>
  </si>
  <si>
    <t>01</t>
  </si>
  <si>
    <t>Оплата труда и начисления на выплаты по оплате труда (сумма строк 03+04+05), в т.ч.</t>
  </si>
  <si>
    <t>02</t>
  </si>
  <si>
    <t>Заработная плата</t>
  </si>
  <si>
    <t>03</t>
  </si>
  <si>
    <t>Прочие выплаты</t>
  </si>
  <si>
    <t>04</t>
  </si>
  <si>
    <t>Начисления на оплату труда</t>
  </si>
  <si>
    <t>05</t>
  </si>
  <si>
    <t>Приобретение работ, услуг (сумма строк 07+08+09+10+11+12), из них:</t>
  </si>
  <si>
    <t>06</t>
  </si>
  <si>
    <t>услуги связи</t>
  </si>
  <si>
    <t>07</t>
  </si>
  <si>
    <t>транспортные услуги</t>
  </si>
  <si>
    <t>08</t>
  </si>
  <si>
    <t>коммунальные услуги</t>
  </si>
  <si>
    <t>09</t>
  </si>
  <si>
    <t>арендная плата за пользование имуществом</t>
  </si>
  <si>
    <t>работы, услуги по содержанию имущества</t>
  </si>
  <si>
    <t>11</t>
  </si>
  <si>
    <t>прочие работы, услуги</t>
  </si>
  <si>
    <t>12</t>
  </si>
  <si>
    <t>Социальное обеспечение</t>
  </si>
  <si>
    <t>13</t>
  </si>
  <si>
    <t>Прочие расходы</t>
  </si>
  <si>
    <t>14</t>
  </si>
  <si>
    <t>Поступление нефинансовых активов (сумма строк 16+20+21)</t>
  </si>
  <si>
    <t>15</t>
  </si>
  <si>
    <t>Увеличение стоимости основных средств, их приобретение (сумма строк 17+18+19) из них:</t>
  </si>
  <si>
    <t>16</t>
  </si>
  <si>
    <t>медицинского оборудования</t>
  </si>
  <si>
    <t>17</t>
  </si>
  <si>
    <t>медицинского инструментария</t>
  </si>
  <si>
    <t>18</t>
  </si>
  <si>
    <t>прочих основных средств</t>
  </si>
  <si>
    <t>19</t>
  </si>
  <si>
    <t>Увеличение стоимости нематериальных активов</t>
  </si>
  <si>
    <t>20</t>
  </si>
  <si>
    <t>Увеличение стоимости материальных запасов, их приобретение (сумма строк 22+23+24+25+26+27+28) из них:</t>
  </si>
  <si>
    <t>21</t>
  </si>
  <si>
    <t>медикаментов и перевязочных средств</t>
  </si>
  <si>
    <t>22</t>
  </si>
  <si>
    <t>23</t>
  </si>
  <si>
    <t>продуктов питания</t>
  </si>
  <si>
    <t>24</t>
  </si>
  <si>
    <t>реактивов и химикатов, стекло и химпосуда</t>
  </si>
  <si>
    <t>25</t>
  </si>
  <si>
    <t>горюче-смазочных материалов</t>
  </si>
  <si>
    <t>26</t>
  </si>
  <si>
    <t>мягкого инвентаря</t>
  </si>
  <si>
    <t>27</t>
  </si>
  <si>
    <t>прочих материальных запасов</t>
  </si>
  <si>
    <t>28</t>
  </si>
  <si>
    <t>(наименование медицинской организации)</t>
  </si>
  <si>
    <t>в том числе за счет средств ОМС:</t>
  </si>
  <si>
    <t>За счет средств консолидированного бюджета Курганской области</t>
  </si>
  <si>
    <t>Медицинская помощь в условиях круглосуточного стационара</t>
  </si>
  <si>
    <t>Медицинская помощь в условиях дневных стационаров всех типов</t>
  </si>
  <si>
    <t>Итого</t>
  </si>
  <si>
    <t>Скорая медицинская помощь</t>
  </si>
  <si>
    <t>4</t>
  </si>
  <si>
    <t>Таблица 4</t>
  </si>
  <si>
    <t>Руководитель медицинской организации</t>
  </si>
  <si>
    <t>* С учетом расчетов за медицинскую помощь прикрепленному населению</t>
  </si>
  <si>
    <t>Таблица 5</t>
  </si>
  <si>
    <t>Объемы медицинской помощи в условиях круглосуточного стационара, оказываемой за счет средств обязательного медицинского страхования</t>
  </si>
  <si>
    <t>Профиль койки</t>
  </si>
  <si>
    <t>специализированная медицинская помощь в условиях круглосуточного стационара</t>
  </si>
  <si>
    <t>Высокотехнологичная медицинская помощь в условиях круглосуточного стационара</t>
  </si>
  <si>
    <t>Медицинская реабилитация в условиях круглосуточного стационара</t>
  </si>
  <si>
    <t>Итого медицинская помощь в условиях круглосуточного стационара</t>
  </si>
  <si>
    <t>Объемы, коек</t>
  </si>
  <si>
    <t>Объемы, госпитализаций</t>
  </si>
  <si>
    <t>объемы, койко-дней</t>
  </si>
  <si>
    <t>взрослые</t>
  </si>
  <si>
    <t>дети</t>
  </si>
  <si>
    <t>Кардиологические</t>
  </si>
  <si>
    <t>Ревматологические</t>
  </si>
  <si>
    <t>Гастроэнтерологические</t>
  </si>
  <si>
    <t>Пульмонологические</t>
  </si>
  <si>
    <t xml:space="preserve">Эндокринологические </t>
  </si>
  <si>
    <t xml:space="preserve">Нефрологические </t>
  </si>
  <si>
    <t>Гематологические</t>
  </si>
  <si>
    <t>Аллергологические</t>
  </si>
  <si>
    <t>Педиатрические</t>
  </si>
  <si>
    <t>Терапевтические (общие)</t>
  </si>
  <si>
    <t>Патология новорожденных</t>
  </si>
  <si>
    <t>Травматологические</t>
  </si>
  <si>
    <t>Ортопедические</t>
  </si>
  <si>
    <t>Урологические</t>
  </si>
  <si>
    <t>Нейрохирургические</t>
  </si>
  <si>
    <t>Ожоговые</t>
  </si>
  <si>
    <t>Челюстно-лицевой хирургии</t>
  </si>
  <si>
    <t>Торакальный</t>
  </si>
  <si>
    <t>Проктологические</t>
  </si>
  <si>
    <t>Кардиохирургические</t>
  </si>
  <si>
    <t>Сосудистой хирургии</t>
  </si>
  <si>
    <t>Хирургические (общие)</t>
  </si>
  <si>
    <t>Онкологические</t>
  </si>
  <si>
    <t>Гинекологические</t>
  </si>
  <si>
    <t>Отоларингологическое</t>
  </si>
  <si>
    <t>Офтальмологические</t>
  </si>
  <si>
    <t>Неврологические</t>
  </si>
  <si>
    <t>Дерматологические</t>
  </si>
  <si>
    <t>Инфекционные</t>
  </si>
  <si>
    <t>Для беременных и рожениц</t>
  </si>
  <si>
    <t>Патологии беременных</t>
  </si>
  <si>
    <t>Психиатрические</t>
  </si>
  <si>
    <t>Наркологические</t>
  </si>
  <si>
    <t>Фтизиатрические</t>
  </si>
  <si>
    <t>Венерологические</t>
  </si>
  <si>
    <t>Для производства абортов</t>
  </si>
  <si>
    <t>ВСЕГО</t>
  </si>
  <si>
    <t>ЗАДАНИЕ</t>
  </si>
  <si>
    <t>«СОГЛАСОВАНО»</t>
  </si>
  <si>
    <t xml:space="preserve"> Директор ТФ ОМС </t>
  </si>
  <si>
    <t>Курганской области</t>
  </si>
  <si>
    <t>_______________________</t>
  </si>
  <si>
    <t xml:space="preserve"> _________С.И. Сахатский</t>
  </si>
  <si>
    <t xml:space="preserve">«УТВЕРЖДАЮ» </t>
  </si>
  <si>
    <t>департамента здравоохранения</t>
  </si>
  <si>
    <t>Курганской  области</t>
  </si>
  <si>
    <t>_____________________</t>
  </si>
  <si>
    <r>
      <t>РАЗДЕЛ I.</t>
    </r>
    <r>
      <rPr>
        <b/>
        <sz val="14"/>
        <rFont val="Arial"/>
        <family val="2"/>
      </rPr>
      <t xml:space="preserve"> Организация и структура  медицинской организации </t>
    </r>
  </si>
  <si>
    <t>( наименование медицинской организации)</t>
  </si>
  <si>
    <t>Перечень структурных подразделений медицинской организации, принимающих участие в реализации Территориальной программы государственных гарантий бесплатного оказания гражданам на территории Курганской области медицинской помощи, в том числе за счет средств обязательного медицинского страхования, статистические показатели условно закрепленного контингента населения для медицинской организации.</t>
  </si>
  <si>
    <t>Таблица 1</t>
  </si>
  <si>
    <t>Наименование структурного подразделения</t>
  </si>
  <si>
    <t>(полное наименование,</t>
  </si>
  <si>
    <t>юридический статус, расположение)</t>
  </si>
  <si>
    <t>Прикрепленное население</t>
  </si>
  <si>
    <t>Лицензии</t>
  </si>
  <si>
    <t>(№, даты)</t>
  </si>
  <si>
    <t xml:space="preserve">ЦРБ </t>
  </si>
  <si>
    <t>Население всего</t>
  </si>
  <si>
    <t>Взрослые</t>
  </si>
  <si>
    <t xml:space="preserve">Дети </t>
  </si>
  <si>
    <t>Застрахованное население всего</t>
  </si>
  <si>
    <t>Дети</t>
  </si>
  <si>
    <t>Участковые больницы</t>
  </si>
  <si>
    <t>Врачебные амбулатории</t>
  </si>
  <si>
    <t>Дома сестринского ухода</t>
  </si>
  <si>
    <t>Молочные кухни</t>
  </si>
  <si>
    <t>Отделения переливания крови</t>
  </si>
  <si>
    <t>и т.д.</t>
  </si>
  <si>
    <t>ФАПы, в т.ч.</t>
  </si>
  <si>
    <t xml:space="preserve">РАЗДЕЛ 2. </t>
  </si>
  <si>
    <t>Государственное задание</t>
  </si>
  <si>
    <t>(наименование государственного учреждения Курганской области)</t>
  </si>
  <si>
    <r>
      <t>Потребители государственных услуг</t>
    </r>
    <r>
      <rPr>
        <sz val="10"/>
        <rFont val="Arial"/>
        <family val="2"/>
      </rPr>
      <t xml:space="preserve"> – население Курганской области</t>
    </r>
  </si>
  <si>
    <r>
      <t>Категории  физических лиц</t>
    </r>
    <r>
      <rPr>
        <sz val="10"/>
        <rFont val="Arial"/>
        <family val="2"/>
      </rPr>
      <t xml:space="preserve"> – население Курганской области </t>
    </r>
  </si>
  <si>
    <t>Объемы медицинской помощи и финансовые средства на обеспечение медицинской помощи за счет средств бюджета Курганской области</t>
  </si>
  <si>
    <t>финансовые затраты</t>
  </si>
  <si>
    <t>тыс.рублей</t>
  </si>
  <si>
    <t>показатель, характеризующий объем</t>
  </si>
  <si>
    <t>вызов</t>
  </si>
  <si>
    <t>норматив стоимости единицы объема</t>
  </si>
  <si>
    <t>рублей</t>
  </si>
  <si>
    <t>норматив вызовов на 1 человека в год</t>
  </si>
  <si>
    <t>Специализированная медицинская помощь, за исключением высокотехнологичной медицинской помощи, в амбулаторных условиях</t>
  </si>
  <si>
    <t>тыс. рублей</t>
  </si>
  <si>
    <t>В том числе:</t>
  </si>
  <si>
    <t>Специализированная медицинская помощь, за исключением высокотехнологичной медицинской помощи, в амбулаторных условиях, оказываемая в связи с заболеваниями</t>
  </si>
  <si>
    <t>обращений</t>
  </si>
  <si>
    <t>норматив посещений на 1 человека в год</t>
  </si>
  <si>
    <t>Специализированная медицинская помощь, за исключением высокотехнологичной медицинской помощи, в амбулаторных условиях, оказываемая с  профилактическими и иными целями</t>
  </si>
  <si>
    <t>посещений</t>
  </si>
  <si>
    <t>Рублей</t>
  </si>
  <si>
    <t>Посещений</t>
  </si>
  <si>
    <t>Специализированная медицинская помощь, за исключением высокотехнологичной медицинской помощи,  в стационарных условиях</t>
  </si>
  <si>
    <t>койко-дней</t>
  </si>
  <si>
    <t>Число госпитализаций</t>
  </si>
  <si>
    <t>коек</t>
  </si>
  <si>
    <t>норматив госпитализаций на 1 человека в год</t>
  </si>
  <si>
    <t>Паллиативная медицинская помощь</t>
  </si>
  <si>
    <t>норматив койко-дней на 1 человека в год</t>
  </si>
  <si>
    <t>Койко-дней</t>
  </si>
  <si>
    <t>Специализированная медицинская помощь, за исключением высокотехнологичной медицинской помощи,  в условиях дневных стационаров</t>
  </si>
  <si>
    <t>пациенто-дней</t>
  </si>
  <si>
    <t>норматив пациенто-дней на 1 человека в год</t>
  </si>
  <si>
    <t>Стоимость   Программы за счет средств бюджета, всего</t>
  </si>
  <si>
    <t>Условия оказания медицинской помощи</t>
  </si>
  <si>
    <t>наименование показателя</t>
  </si>
  <si>
    <t>единицы измерения</t>
  </si>
  <si>
    <t>Объемы медицинской помощи и финансовые средства на обеспечение медицинской помощи за счет средств обязательного медицинского страхования</t>
  </si>
  <si>
    <t>Медицинская помощь в амбулаторных условиях</t>
  </si>
  <si>
    <t>Первичная медицинская помощь, в амбулаторных условиях, оказываемая в связи с заболеваниями</t>
  </si>
  <si>
    <t>Первичная медицинская помощь, в амбулаторных условиях, оказываемая с  профилактическими и иными целями</t>
  </si>
  <si>
    <t>Первичная медицинская помощь, в амбулаторных условиях, оказываемая в неотложной форме</t>
  </si>
  <si>
    <t>Медицинская помощь в  условиях круглосуточного стационара</t>
  </si>
  <si>
    <t>Высокотехнологичная медицинская помощь в стационарных условиях</t>
  </si>
  <si>
    <t>Медицинская реабилитация</t>
  </si>
  <si>
    <t>Медицинская помощь в  условиях дневных стационаров</t>
  </si>
  <si>
    <t>Первичная медицинская помощь  в условиях дневных стационаров</t>
  </si>
  <si>
    <t>Порядок и сроки оказания государственных услуг определены:</t>
  </si>
  <si>
    <t>- Постановление Правительства Курганской области "Об утверждении территориальной Программы государственных гарантий оказания гражданам Российской Федерации на территории Курганской области бесплатной медицинской помощи на соответствующий год"</t>
  </si>
  <si>
    <t>Порядок  информирования потенциальных потребителей государственной услуги:</t>
  </si>
  <si>
    <t>- Постановление Правительства Курганской области "Об утверждении территориальной Программы государственных гарантий оказания гражданам Российской Федерации на территории Курганской области бесплатной медицинской помощи на соответствующий год" опубликовано в издании "Новый мир".</t>
  </si>
  <si>
    <t>Основания для досрочного прекращения исполнения государственного задания</t>
  </si>
  <si>
    <t>- прекращение медицинской деятельности.</t>
  </si>
  <si>
    <t>Предельные цены (тарифы) на оплату государственной услуги в случаях, если федеральным законом предусмотрено их оказание на платной основе:</t>
  </si>
  <si>
    <t>- приказ Департамента здравоохранения Курганской области «Об установлении Порядка определения платы за оказание государственным учреждением. Подведомственным Департаменту здравоохранения Курганской области, услуг (выполнение работ), относящихся к основным видам деятельности государственных учреждений, для граждан и юридических лиц».</t>
  </si>
  <si>
    <t>Порядок контроля за исполнением государственного задания</t>
  </si>
  <si>
    <t>- Административный регламент исполнения Департаментом здравоохранения Курганской области государственной функции по проведению контрольных проверок целевого и рационального использования бюджетных средств в учреждениях здравоохранения Курганской области, подведомственных Департаменту здравоохранения Курганской области.</t>
  </si>
  <si>
    <t>Требования к отчетности об исполнении государственного задания:</t>
  </si>
  <si>
    <t xml:space="preserve">       Руководитель медицинской организации </t>
  </si>
  <si>
    <t xml:space="preserve">       Главный бухгалтер медицинской организации </t>
  </si>
  <si>
    <t>м.п.</t>
  </si>
  <si>
    <t>Таблица 3</t>
  </si>
  <si>
    <t>Дневной стационар при стационаре</t>
  </si>
  <si>
    <t>Стационар на дому</t>
  </si>
  <si>
    <t>Итого, тыс.руб. (гр.8+гр.9)</t>
  </si>
  <si>
    <t>Паллитивная медицинская помощь</t>
  </si>
  <si>
    <t>Таблица 6</t>
  </si>
  <si>
    <t>Категория персонала</t>
  </si>
  <si>
    <t>Всего</t>
  </si>
  <si>
    <t xml:space="preserve">в т.ч. </t>
  </si>
  <si>
    <t>ОМС</t>
  </si>
  <si>
    <t>бюджет</t>
  </si>
  <si>
    <t>Врачи</t>
  </si>
  <si>
    <t>Средний медицинский персонал</t>
  </si>
  <si>
    <t>Младший медицинский персонал</t>
  </si>
  <si>
    <t>Главный бухгалтер медицинской организации</t>
  </si>
  <si>
    <t>М.п.</t>
  </si>
  <si>
    <t>Таблица 7</t>
  </si>
  <si>
    <t>Специалист</t>
  </si>
  <si>
    <t>Амбулаторная медицинская помощь в связи с заболеваниями, обращений</t>
  </si>
  <si>
    <t>Профилактические и иные мероприятия, посещений</t>
  </si>
  <si>
    <t>Бюджет</t>
  </si>
  <si>
    <t>Терапевт</t>
  </si>
  <si>
    <t>Хирург</t>
  </si>
  <si>
    <t>ИТОГО по специалистам</t>
  </si>
  <si>
    <t>Таблица 8</t>
  </si>
  <si>
    <t>Дневной стационар при поликлинике</t>
  </si>
  <si>
    <t>Терапия</t>
  </si>
  <si>
    <t>Хирургия</t>
  </si>
  <si>
    <t xml:space="preserve">ИТОГО </t>
  </si>
  <si>
    <t xml:space="preserve">Руководитель медицинской организации </t>
  </si>
  <si>
    <t>Сумма ( тыс.руб.)</t>
  </si>
  <si>
    <t xml:space="preserve">    в том числе:</t>
  </si>
  <si>
    <t>Стационарная  помощь</t>
  </si>
  <si>
    <t>Амбулаторная помощь</t>
  </si>
  <si>
    <t>Помощь в условиях дневных стационаров</t>
  </si>
  <si>
    <t>Прочие виды медицинских ииных услуг</t>
  </si>
  <si>
    <t>Паллиативная помощь</t>
  </si>
  <si>
    <t>Прочике бюджет</t>
  </si>
  <si>
    <t>норматив обращений на 1 человека в год</t>
  </si>
  <si>
    <t>число госпитализаций</t>
  </si>
  <si>
    <t>Стоимость   Программы за счет средств обязательного медицинского страхования</t>
  </si>
  <si>
    <t>Специализированная медицинская помощь в условиях круглосуточного стационара</t>
  </si>
  <si>
    <t>М.П.</t>
  </si>
  <si>
    <t>паценто-дней</t>
  </si>
  <si>
    <t>число случаев лечения</t>
  </si>
  <si>
    <t>* Для медицинских организаций, имеющих прикрепленное население сумма расходов планируется с учетом расчетов за медицинскую помощь прикрепленному населению,</t>
  </si>
  <si>
    <t>психиатрия</t>
  </si>
  <si>
    <t>фтизиатрия</t>
  </si>
  <si>
    <t>наркология</t>
  </si>
  <si>
    <t>венерология</t>
  </si>
  <si>
    <t>Иные государственные и муниципальные услуги (расшифровать в соответствии с приказом №1397 от 17.12.2015 года "Об утверждении ведомственного перечня государственных услуг ти работ, оказываемых и выполняемых медицинскими организациями, подведомственными Департаменту здравоохранения Курганской области")</t>
  </si>
  <si>
    <t>Неотложная медицинская помощь, посещений</t>
  </si>
  <si>
    <t xml:space="preserve"> -  форма отчета об исполнении государственного задания, сроки представления отчетов об исполнении государственного задания, а также требования к отчетности  утверждены  в виде формы №62 «Сведения о и ресурсном обеспечении и оказании  медицинской помощи населению», утвержденной приказом Федеральной службы государственной статистики Российской Федерации.</t>
  </si>
  <si>
    <t>Всего по медицинской организации</t>
  </si>
  <si>
    <t>Прочий персонал</t>
  </si>
  <si>
    <r>
      <t>Медицинская помощь в амбулаторных условиях</t>
    </r>
    <r>
      <rPr>
        <b/>
        <sz val="8"/>
        <color indexed="10"/>
        <rFont val="Tahoma"/>
        <family val="2"/>
      </rPr>
      <t>*</t>
    </r>
  </si>
  <si>
    <t>Директор</t>
  </si>
  <si>
    <t>________ Л.И. Кокорина</t>
  </si>
  <si>
    <t>по обеспечению бесплатного оказания гражданам  на территории Курганской области медицинской помощи                                                                                                                                  на  2018 год и на плановый период 2019 и 2020 годов</t>
  </si>
  <si>
    <t>РАСШИФРОВКА к строке таблицы 1 «Иные государственные и муниципальные услуги»</t>
  </si>
  <si>
    <t>Таблица 2</t>
  </si>
  <si>
    <t>койки</t>
  </si>
  <si>
    <t>госпитализации</t>
  </si>
  <si>
    <t>койко-дни</t>
  </si>
  <si>
    <t>Средняя длительность пребывания</t>
  </si>
  <si>
    <t>Объемы медицинской помощи в условиях круглосуточного стационара, оказываемой за счет средств бюджета Курганской области                                                                                                                                                                для _____________________________________________ на 20__ год
                  (наименование медицинской организации)</t>
  </si>
  <si>
    <t>Плановые объемы медицинской помощи в условиях дневных стационаров всех типов  на ____________ год, оказываемой за счет средств бюджета Курганской области</t>
  </si>
  <si>
    <t>Табдица 6</t>
  </si>
  <si>
    <t>Государственное бюджетное учреждение "Шадринская городская  больница"</t>
  </si>
  <si>
    <t>ГБУ "Шадринская городская больница"</t>
  </si>
  <si>
    <t>____________________ГБУ "Шадринская городская больница"___________________________________________________</t>
  </si>
  <si>
    <t>на _2018_год  и на плановый период _2019_ и _2020_ годов</t>
  </si>
  <si>
    <t>Численность населения на _2018_год</t>
  </si>
  <si>
    <t>2018 год</t>
  </si>
  <si>
    <t>2019 год</t>
  </si>
  <si>
    <t>2020 год</t>
  </si>
  <si>
    <t xml:space="preserve">Плановые объемы медицинской помощи в условиях дневных стационаров всех типов  на 2018 год, оказываемой за счет средств обязательного медицинского страхования </t>
  </si>
  <si>
    <t>Травматология</t>
  </si>
  <si>
    <t>Неврология</t>
  </si>
  <si>
    <t>Офтальмология</t>
  </si>
  <si>
    <t xml:space="preserve">И.о. главного врача </t>
  </si>
  <si>
    <t>С.Н. Пономарева</t>
  </si>
  <si>
    <t>Плановые объемы амбулаторной медицинской помощи на  2018 год</t>
  </si>
  <si>
    <t>Дерматолог</t>
  </si>
  <si>
    <t>Акушер-гинеколог</t>
  </si>
  <si>
    <t>Инфекционист</t>
  </si>
  <si>
    <t>Лечебная физкультура</t>
  </si>
  <si>
    <t>Невролог</t>
  </si>
  <si>
    <t>Онколог</t>
  </si>
  <si>
    <t>Оториноларинголог</t>
  </si>
  <si>
    <t>Офтальмолог</t>
  </si>
  <si>
    <t>Профпатолог</t>
  </si>
  <si>
    <t>Ревматолог</t>
  </si>
  <si>
    <t>Стоматолог</t>
  </si>
  <si>
    <t>Травматолог</t>
  </si>
  <si>
    <t>Физиотерапевт</t>
  </si>
  <si>
    <t>Эндокринолог</t>
  </si>
  <si>
    <t>Центр здоровья</t>
  </si>
  <si>
    <t>И.о. главного врача</t>
  </si>
  <si>
    <t>Сведения о  финансовом обеспечении Задания по обеспечению бесплатного оказания гражданам медицинской помощи по статьям расходов на 2018 год</t>
  </si>
  <si>
    <t>С.Н.Пономарева</t>
  </si>
  <si>
    <t xml:space="preserve">Главный бухгалтер </t>
  </si>
  <si>
    <t>Т.В.Бологова</t>
  </si>
  <si>
    <t>Число должностей по штатному расписанию   (ОМС) на 2018 год</t>
  </si>
  <si>
    <t>Лицензия №ЛО-45-01-001868 от 01.12.2017г</t>
  </si>
  <si>
    <t>Т.В. Бологова</t>
  </si>
  <si>
    <t>Численность населения на 2018 год</t>
  </si>
  <si>
    <t>Иные государственные и муниципальные услуги</t>
  </si>
  <si>
    <t>Число должностей по штатному расписанию (бюджет) на 2018  год</t>
  </si>
  <si>
    <t>И.о.главного врача</t>
  </si>
  <si>
    <t>Плановые объемы амбулаторной медицинской помощи, оказываемой за счет средств бюджета Курганской области на 2018  год</t>
  </si>
  <si>
    <t>обеспечение мероприятий, направленных на охрану и укрепление здоровья</t>
  </si>
  <si>
    <t>Оториноларинго- логия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</si>
</sst>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"/>
    <numFmt numFmtId="178" formatCode="0.000"/>
    <numFmt numFmtId="179" formatCode="0.0000"/>
  </numFmts>
  <fonts count="61">
    <font>
      <sz val="10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sz val="14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sz val="8"/>
      <color indexed="10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2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10" xfId="53" applyBorder="1" applyAlignment="1">
      <alignment wrapText="1"/>
      <protection/>
    </xf>
    <xf numFmtId="0" fontId="4" fillId="0" borderId="10" xfId="53" applyFont="1" applyBorder="1" applyAlignment="1">
      <alignment vertical="center"/>
      <protection/>
    </xf>
    <xf numFmtId="0" fontId="5" fillId="0" borderId="10" xfId="53" applyFont="1" applyBorder="1" applyAlignment="1">
      <alignment vertical="center"/>
      <protection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9" fillId="0" borderId="15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16" xfId="0" applyFont="1" applyBorder="1" applyAlignment="1">
      <alignment horizontal="center" wrapText="1"/>
    </xf>
    <xf numFmtId="0" fontId="9" fillId="0" borderId="13" xfId="0" applyFont="1" applyBorder="1" applyAlignment="1">
      <alignment horizontal="right" wrapText="1"/>
    </xf>
    <xf numFmtId="0" fontId="14" fillId="0" borderId="0" xfId="0" applyFont="1" applyAlignment="1">
      <alignment horizontal="center"/>
    </xf>
    <xf numFmtId="0" fontId="0" fillId="0" borderId="17" xfId="0" applyBorder="1" applyAlignment="1">
      <alignment/>
    </xf>
    <xf numFmtId="2" fontId="9" fillId="0" borderId="16" xfId="0" applyNumberFormat="1" applyFont="1" applyBorder="1" applyAlignment="1">
      <alignment horizontal="right" wrapText="1"/>
    </xf>
    <xf numFmtId="2" fontId="9" fillId="0" borderId="16" xfId="0" applyNumberFormat="1" applyFont="1" applyBorder="1" applyAlignment="1">
      <alignment horizontal="center" wrapText="1"/>
    </xf>
    <xf numFmtId="2" fontId="9" fillId="33" borderId="16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justify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/>
    </xf>
    <xf numFmtId="0" fontId="14" fillId="0" borderId="10" xfId="0" applyFont="1" applyBorder="1" applyAlignment="1">
      <alignment horizontal="center" wrapText="1"/>
    </xf>
    <xf numFmtId="0" fontId="14" fillId="33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0" xfId="0" applyFont="1" applyAlignment="1">
      <alignment horizontal="justify" wrapText="1"/>
    </xf>
    <xf numFmtId="0" fontId="11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7" xfId="0" applyFont="1" applyBorder="1" applyAlignment="1">
      <alignment wrapText="1"/>
    </xf>
    <xf numFmtId="0" fontId="12" fillId="0" borderId="0" xfId="0" applyFont="1" applyAlignment="1">
      <alignment horizontal="center"/>
    </xf>
    <xf numFmtId="0" fontId="0" fillId="0" borderId="17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vertical="top" wrapText="1"/>
    </xf>
    <xf numFmtId="2" fontId="14" fillId="0" borderId="10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3" fontId="14" fillId="0" borderId="10" xfId="0" applyNumberFormat="1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 wrapText="1"/>
    </xf>
    <xf numFmtId="2" fontId="14" fillId="33" borderId="10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Alignment="1">
      <alignment horizontal="center" vertical="center"/>
    </xf>
    <xf numFmtId="2" fontId="13" fillId="0" borderId="10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left" vertical="center" wrapText="1"/>
    </xf>
    <xf numFmtId="1" fontId="14" fillId="33" borderId="10" xfId="0" applyNumberFormat="1" applyFont="1" applyFill="1" applyBorder="1" applyAlignment="1">
      <alignment horizontal="center" vertical="center" wrapText="1"/>
    </xf>
    <xf numFmtId="178" fontId="14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14" fillId="0" borderId="13" xfId="0" applyFont="1" applyBorder="1" applyAlignment="1">
      <alignment vertical="center" wrapText="1"/>
    </xf>
    <xf numFmtId="3" fontId="14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wrapText="1"/>
    </xf>
    <xf numFmtId="3" fontId="14" fillId="0" borderId="0" xfId="0" applyNumberFormat="1" applyFont="1" applyBorder="1" applyAlignment="1">
      <alignment horizontal="center" vertical="top" wrapText="1"/>
    </xf>
    <xf numFmtId="3" fontId="13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20" fillId="0" borderId="0" xfId="0" applyFont="1" applyAlignment="1">
      <alignment/>
    </xf>
    <xf numFmtId="0" fontId="4" fillId="0" borderId="10" xfId="0" applyFont="1" applyBorder="1" applyAlignment="1">
      <alignment wrapText="1"/>
    </xf>
    <xf numFmtId="43" fontId="4" fillId="0" borderId="10" xfId="61" applyFont="1" applyBorder="1" applyAlignment="1">
      <alignment wrapText="1"/>
    </xf>
    <xf numFmtId="43" fontId="4" fillId="0" borderId="10" xfId="61" applyFont="1" applyFill="1" applyBorder="1" applyAlignment="1">
      <alignment wrapText="1"/>
    </xf>
    <xf numFmtId="0" fontId="14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34" borderId="0" xfId="0" applyFont="1" applyFill="1" applyAlignment="1">
      <alignment/>
    </xf>
    <xf numFmtId="0" fontId="17" fillId="34" borderId="0" xfId="0" applyFont="1" applyFill="1" applyAlignment="1">
      <alignment wrapText="1"/>
    </xf>
    <xf numFmtId="0" fontId="17" fillId="34" borderId="0" xfId="0" applyFont="1" applyFill="1" applyAlignment="1">
      <alignment horizontal="right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vertical="center" wrapText="1"/>
    </xf>
    <xf numFmtId="49" fontId="21" fillId="34" borderId="18" xfId="0" applyNumberFormat="1" applyFont="1" applyFill="1" applyBorder="1" applyAlignment="1">
      <alignment horizontal="center" vertical="center" wrapText="1"/>
    </xf>
    <xf numFmtId="49" fontId="21" fillId="34" borderId="19" xfId="0" applyNumberFormat="1" applyFont="1" applyFill="1" applyBorder="1" applyAlignment="1">
      <alignment horizontal="center" vertical="center" wrapText="1"/>
    </xf>
    <xf numFmtId="49" fontId="21" fillId="34" borderId="20" xfId="0" applyNumberFormat="1" applyFont="1" applyFill="1" applyBorder="1" applyAlignment="1">
      <alignment horizontal="center" vertical="center" wrapText="1"/>
    </xf>
    <xf numFmtId="49" fontId="21" fillId="34" borderId="10" xfId="0" applyNumberFormat="1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left" vertical="center" wrapText="1"/>
    </xf>
    <xf numFmtId="4" fontId="22" fillId="34" borderId="19" xfId="0" applyNumberFormat="1" applyFont="1" applyFill="1" applyBorder="1" applyAlignment="1">
      <alignment horizontal="right" vertical="center" wrapText="1"/>
    </xf>
    <xf numFmtId="4" fontId="22" fillId="33" borderId="19" xfId="0" applyNumberFormat="1" applyFont="1" applyFill="1" applyBorder="1" applyAlignment="1">
      <alignment horizontal="right" vertical="center" wrapText="1"/>
    </xf>
    <xf numFmtId="0" fontId="22" fillId="33" borderId="19" xfId="0" applyFont="1" applyFill="1" applyBorder="1" applyAlignment="1">
      <alignment horizontal="right" vertical="center" wrapText="1"/>
    </xf>
    <xf numFmtId="0" fontId="22" fillId="33" borderId="21" xfId="0" applyFont="1" applyFill="1" applyBorder="1" applyAlignment="1">
      <alignment horizontal="right" vertical="center" wrapText="1"/>
    </xf>
    <xf numFmtId="0" fontId="17" fillId="33" borderId="10" xfId="0" applyFont="1" applyFill="1" applyBorder="1" applyAlignment="1">
      <alignment/>
    </xf>
    <xf numFmtId="0" fontId="22" fillId="34" borderId="0" xfId="0" applyFont="1" applyFill="1" applyBorder="1" applyAlignment="1">
      <alignment horizontal="left" vertical="center" wrapText="1"/>
    </xf>
    <xf numFmtId="49" fontId="21" fillId="34" borderId="0" xfId="0" applyNumberFormat="1" applyFont="1" applyFill="1" applyBorder="1" applyAlignment="1">
      <alignment horizontal="center" vertical="center" wrapText="1"/>
    </xf>
    <xf numFmtId="4" fontId="22" fillId="34" borderId="0" xfId="0" applyNumberFormat="1" applyFont="1" applyFill="1" applyBorder="1" applyAlignment="1">
      <alignment horizontal="right" vertical="center" wrapText="1"/>
    </xf>
    <xf numFmtId="0" fontId="22" fillId="34" borderId="0" xfId="0" applyFont="1" applyFill="1" applyBorder="1" applyAlignment="1">
      <alignment horizontal="right" vertical="center" wrapText="1"/>
    </xf>
    <xf numFmtId="0" fontId="17" fillId="34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8" fillId="0" borderId="0" xfId="0" applyFont="1" applyAlignment="1">
      <alignment horizontal="center" wrapText="1"/>
    </xf>
    <xf numFmtId="0" fontId="9" fillId="0" borderId="2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9" fillId="0" borderId="23" xfId="0" applyFont="1" applyBorder="1" applyAlignment="1">
      <alignment horizontal="right" vertical="top" wrapText="1"/>
    </xf>
    <xf numFmtId="0" fontId="9" fillId="0" borderId="16" xfId="0" applyFont="1" applyBorder="1" applyAlignment="1">
      <alignment horizontal="right" vertical="top" wrapText="1"/>
    </xf>
    <xf numFmtId="43" fontId="13" fillId="0" borderId="10" xfId="0" applyNumberFormat="1" applyFont="1" applyBorder="1" applyAlignment="1">
      <alignment horizontal="center" vertical="center" wrapText="1"/>
    </xf>
    <xf numFmtId="43" fontId="14" fillId="0" borderId="10" xfId="0" applyNumberFormat="1" applyFont="1" applyBorder="1" applyAlignment="1">
      <alignment horizontal="center" vertical="center" wrapText="1"/>
    </xf>
    <xf numFmtId="43" fontId="14" fillId="33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7" fillId="34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177" fontId="11" fillId="0" borderId="10" xfId="0" applyNumberFormat="1" applyFont="1" applyBorder="1" applyAlignment="1">
      <alignment vertical="top" wrapText="1"/>
    </xf>
    <xf numFmtId="43" fontId="14" fillId="0" borderId="10" xfId="0" applyNumberFormat="1" applyFont="1" applyBorder="1" applyAlignment="1">
      <alignment horizontal="center" vertical="top" wrapText="1"/>
    </xf>
    <xf numFmtId="43" fontId="14" fillId="33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6" fillId="0" borderId="17" xfId="0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5" fillId="33" borderId="0" xfId="0" applyFont="1" applyFill="1" applyAlignment="1">
      <alignment/>
    </xf>
    <xf numFmtId="0" fontId="16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17" xfId="0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14" fillId="0" borderId="10" xfId="0" applyFont="1" applyBorder="1" applyAlignment="1">
      <alignment horizontal="left" vertical="center" wrapText="1"/>
    </xf>
    <xf numFmtId="0" fontId="15" fillId="33" borderId="0" xfId="0" applyFont="1" applyFill="1" applyAlignment="1">
      <alignment horizontal="center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14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2" fillId="0" borderId="24" xfId="53" applyNumberFormat="1" applyBorder="1" applyAlignment="1">
      <alignment horizontal="center" vertical="center" wrapText="1"/>
      <protection/>
    </xf>
    <xf numFmtId="2" fontId="2" fillId="0" borderId="25" xfId="53" applyNumberFormat="1" applyBorder="1" applyAlignment="1">
      <alignment horizontal="center" vertical="center" wrapText="1"/>
      <protection/>
    </xf>
    <xf numFmtId="2" fontId="2" fillId="0" borderId="26" xfId="53" applyNumberFormat="1" applyBorder="1" applyAlignment="1">
      <alignment horizontal="center" vertical="center" wrapText="1"/>
      <protection/>
    </xf>
    <xf numFmtId="2" fontId="2" fillId="0" borderId="10" xfId="53" applyNumberFormat="1" applyFont="1" applyBorder="1" applyAlignment="1">
      <alignment horizontal="center" wrapText="1"/>
      <protection/>
    </xf>
    <xf numFmtId="2" fontId="2" fillId="0" borderId="10" xfId="53" applyNumberFormat="1" applyBorder="1" applyAlignment="1">
      <alignment horizontal="center" wrapText="1"/>
      <protection/>
    </xf>
    <xf numFmtId="0" fontId="2" fillId="0" borderId="10" xfId="53" applyBorder="1" applyAlignment="1">
      <alignment horizontal="center" wrapText="1"/>
      <protection/>
    </xf>
    <xf numFmtId="0" fontId="2" fillId="0" borderId="0" xfId="53" applyFont="1" applyAlignment="1">
      <alignment horizontal="right" wrapText="1"/>
      <protection/>
    </xf>
    <xf numFmtId="0" fontId="2" fillId="0" borderId="0" xfId="53" applyAlignment="1">
      <alignment horizontal="right" wrapText="1"/>
      <protection/>
    </xf>
    <xf numFmtId="0" fontId="2" fillId="0" borderId="24" xfId="53" applyFont="1" applyBorder="1" applyAlignment="1">
      <alignment horizontal="center" textRotation="90" wrapText="1"/>
      <protection/>
    </xf>
    <xf numFmtId="0" fontId="2" fillId="0" borderId="25" xfId="53" applyBorder="1" applyAlignment="1">
      <alignment horizontal="center" textRotation="90" wrapText="1"/>
      <protection/>
    </xf>
    <xf numFmtId="0" fontId="2" fillId="0" borderId="26" xfId="53" applyBorder="1" applyAlignment="1">
      <alignment horizontal="center" textRotation="90" wrapText="1"/>
      <protection/>
    </xf>
    <xf numFmtId="0" fontId="2" fillId="0" borderId="0" xfId="53" applyFont="1" applyAlignment="1">
      <alignment horizontal="center" wrapText="1"/>
      <protection/>
    </xf>
    <xf numFmtId="0" fontId="2" fillId="0" borderId="0" xfId="53" applyAlignment="1">
      <alignment horizontal="center"/>
      <protection/>
    </xf>
    <xf numFmtId="0" fontId="2" fillId="0" borderId="10" xfId="53" applyFont="1" applyBorder="1" applyAlignment="1">
      <alignment horizontal="center" wrapText="1"/>
      <protection/>
    </xf>
    <xf numFmtId="3" fontId="14" fillId="0" borderId="31" xfId="0" applyNumberFormat="1" applyFont="1" applyBorder="1" applyAlignment="1">
      <alignment horizontal="center" vertical="center" wrapText="1"/>
    </xf>
    <xf numFmtId="3" fontId="14" fillId="0" borderId="32" xfId="0" applyNumberFormat="1" applyFont="1" applyBorder="1" applyAlignment="1">
      <alignment horizontal="center" vertical="center" wrapText="1"/>
    </xf>
    <xf numFmtId="3" fontId="14" fillId="0" borderId="23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3" fontId="14" fillId="0" borderId="10" xfId="0" applyNumberFormat="1" applyFont="1" applyBorder="1" applyAlignment="1">
      <alignment horizontal="center" vertical="top" wrapText="1"/>
    </xf>
    <xf numFmtId="3" fontId="13" fillId="0" borderId="10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3" fillId="34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19" fillId="34" borderId="0" xfId="0" applyFont="1" applyFill="1" applyAlignment="1">
      <alignment horizontal="center" wrapText="1"/>
    </xf>
    <xf numFmtId="0" fontId="17" fillId="34" borderId="0" xfId="0" applyFont="1" applyFill="1" applyAlignment="1">
      <alignment horizontal="center" wrapText="1"/>
    </xf>
    <xf numFmtId="49" fontId="21" fillId="34" borderId="33" xfId="0" applyNumberFormat="1" applyFont="1" applyFill="1" applyBorder="1" applyAlignment="1">
      <alignment horizontal="center" vertical="center" wrapText="1"/>
    </xf>
    <xf numFmtId="49" fontId="21" fillId="34" borderId="18" xfId="0" applyNumberFormat="1" applyFont="1" applyFill="1" applyBorder="1" applyAlignment="1">
      <alignment horizontal="center" vertical="center" wrapText="1"/>
    </xf>
    <xf numFmtId="0" fontId="22" fillId="34" borderId="34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24" xfId="0" applyFont="1" applyFill="1" applyBorder="1" applyAlignment="1">
      <alignment horizontal="center" vertical="center" wrapText="1"/>
    </xf>
    <xf numFmtId="0" fontId="22" fillId="34" borderId="26" xfId="0" applyFont="1" applyFill="1" applyBorder="1" applyAlignment="1">
      <alignment horizontal="center" vertical="center" wrapText="1"/>
    </xf>
    <xf numFmtId="49" fontId="21" fillId="34" borderId="0" xfId="0" applyNumberFormat="1" applyFont="1" applyFill="1" applyBorder="1" applyAlignment="1">
      <alignment horizontal="left" vertical="center" wrapText="1"/>
    </xf>
    <xf numFmtId="2" fontId="14" fillId="0" borderId="1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2" fontId="14" fillId="0" borderId="24" xfId="0" applyNumberFormat="1" applyFont="1" applyBorder="1" applyAlignment="1">
      <alignment horizontal="left" vertical="center" wrapText="1"/>
    </xf>
    <xf numFmtId="2" fontId="14" fillId="0" borderId="25" xfId="0" applyNumberFormat="1" applyFont="1" applyBorder="1" applyAlignment="1">
      <alignment horizontal="left" vertical="center" wrapText="1"/>
    </xf>
    <xf numFmtId="2" fontId="14" fillId="0" borderId="26" xfId="0" applyNumberFormat="1" applyFont="1" applyBorder="1" applyAlignment="1">
      <alignment horizontal="left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4" fillId="0" borderId="10" xfId="0" applyFont="1" applyBorder="1" applyAlignment="1">
      <alignment vertical="center" wrapText="1"/>
    </xf>
    <xf numFmtId="3" fontId="0" fillId="0" borderId="0" xfId="0" applyNumberFormat="1" applyAlignment="1">
      <alignment horizontal="center" wrapText="1"/>
    </xf>
    <xf numFmtId="3" fontId="0" fillId="0" borderId="17" xfId="0" applyNumberFormat="1" applyFont="1" applyBorder="1" applyAlignment="1">
      <alignment horizontal="center" wrapText="1"/>
    </xf>
    <xf numFmtId="0" fontId="26" fillId="34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блица 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ludmila\LOCALS~1\Temp\bat\&#1043;&#1086;&#1089;&#1079;&#1072;&#1076;&#1072;&#1085;&#1080;&#1077;%202016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Раздел1"/>
      <sheetName val="таблица 2.1"/>
      <sheetName val="таблица 2.1 (если нет ОМС)"/>
      <sheetName val="таблица 2.2"/>
      <sheetName val="таблица 3"/>
      <sheetName val="Таблица 4"/>
      <sheetName val="Таблица 5"/>
      <sheetName val="таблица 6"/>
      <sheetName val="таблица 7"/>
      <sheetName val="таблица 8"/>
      <sheetName val="таблица 9"/>
      <sheetName val="таблица 10"/>
    </sheetNames>
    <sheetDataSet>
      <sheetData sheetId="3">
        <row r="40">
          <cell r="C40" t="str">
            <v>число случаев лечения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SheetLayoutView="100" zoomScalePageLayoutView="0" workbookViewId="0" topLeftCell="A1">
      <selection activeCell="K19" sqref="K19"/>
    </sheetView>
  </sheetViews>
  <sheetFormatPr defaultColWidth="9.00390625" defaultRowHeight="12.75"/>
  <cols>
    <col min="1" max="1" width="23.25390625" style="0" customWidth="1"/>
    <col min="7" max="7" width="18.625" style="0" customWidth="1"/>
  </cols>
  <sheetData>
    <row r="1" spans="1:7" ht="15">
      <c r="A1" s="10" t="s">
        <v>131</v>
      </c>
      <c r="F1" s="11"/>
      <c r="G1" s="7" t="s">
        <v>126</v>
      </c>
    </row>
    <row r="2" spans="1:8" ht="14.25">
      <c r="A2" s="12" t="s">
        <v>276</v>
      </c>
      <c r="B2" s="13"/>
      <c r="C2" s="13"/>
      <c r="D2" s="13"/>
      <c r="E2" s="13"/>
      <c r="F2" s="15"/>
      <c r="G2" s="16" t="s">
        <v>127</v>
      </c>
      <c r="H2" s="15"/>
    </row>
    <row r="3" spans="1:8" ht="14.25">
      <c r="A3" s="12" t="s">
        <v>132</v>
      </c>
      <c r="B3" s="13"/>
      <c r="C3" s="13"/>
      <c r="D3" s="13"/>
      <c r="E3" s="13"/>
      <c r="F3" s="15"/>
      <c r="G3" s="16" t="s">
        <v>128</v>
      </c>
      <c r="H3" s="15"/>
    </row>
    <row r="4" spans="1:8" ht="14.25">
      <c r="A4" s="12" t="s">
        <v>133</v>
      </c>
      <c r="B4" s="13"/>
      <c r="C4" s="13"/>
      <c r="D4" s="13"/>
      <c r="E4" s="13"/>
      <c r="F4" s="15"/>
      <c r="G4" s="16" t="s">
        <v>129</v>
      </c>
      <c r="H4" s="15"/>
    </row>
    <row r="5" spans="1:8" ht="14.25">
      <c r="A5" s="12" t="s">
        <v>134</v>
      </c>
      <c r="B5" s="13"/>
      <c r="C5" s="13"/>
      <c r="D5" s="13"/>
      <c r="E5" s="13"/>
      <c r="F5" s="15"/>
      <c r="G5" s="16"/>
      <c r="H5" s="15"/>
    </row>
    <row r="6" spans="1:8" ht="14.25">
      <c r="A6" s="12" t="s">
        <v>277</v>
      </c>
      <c r="B6" s="13"/>
      <c r="C6" s="13"/>
      <c r="D6" s="13"/>
      <c r="E6" s="13"/>
      <c r="F6" s="15"/>
      <c r="G6" s="16" t="s">
        <v>130</v>
      </c>
      <c r="H6" s="15"/>
    </row>
    <row r="7" spans="1:6" ht="12.75">
      <c r="A7" s="13"/>
      <c r="B7" s="13"/>
      <c r="C7" s="13"/>
      <c r="D7" s="13"/>
      <c r="E7" s="13"/>
      <c r="F7" s="15"/>
    </row>
    <row r="8" spans="1:6" ht="12.75">
      <c r="A8" s="13"/>
      <c r="B8" s="13"/>
      <c r="C8" s="13"/>
      <c r="D8" s="13"/>
      <c r="E8" s="13"/>
      <c r="F8" s="15"/>
    </row>
    <row r="9" spans="1:6" ht="12.75">
      <c r="A9" s="13"/>
      <c r="B9" s="13"/>
      <c r="C9" s="13"/>
      <c r="D9" s="13"/>
      <c r="E9" s="13"/>
      <c r="F9" s="15"/>
    </row>
    <row r="10" spans="1:6" ht="12.75">
      <c r="A10" s="13"/>
      <c r="B10" s="13"/>
      <c r="C10" s="13"/>
      <c r="D10" s="13"/>
      <c r="E10" s="13"/>
      <c r="F10" s="15"/>
    </row>
    <row r="11" spans="1:6" ht="12.75">
      <c r="A11" s="13"/>
      <c r="B11" s="13"/>
      <c r="C11" s="13"/>
      <c r="D11" s="13"/>
      <c r="E11" s="13"/>
      <c r="F11" s="15"/>
    </row>
    <row r="12" spans="1:6" ht="12.75">
      <c r="A12" s="13"/>
      <c r="B12" s="13"/>
      <c r="C12" s="13"/>
      <c r="D12" s="13"/>
      <c r="E12" s="13"/>
      <c r="F12" s="15"/>
    </row>
    <row r="13" spans="1:5" ht="12.75">
      <c r="A13" s="13"/>
      <c r="B13" s="13"/>
      <c r="C13" s="13"/>
      <c r="D13" s="13"/>
      <c r="E13" s="13"/>
    </row>
    <row r="17" spans="1:8" ht="15.75">
      <c r="A17" s="145" t="s">
        <v>125</v>
      </c>
      <c r="B17" s="145"/>
      <c r="C17" s="145"/>
      <c r="D17" s="145"/>
      <c r="E17" s="145"/>
      <c r="F17" s="145"/>
      <c r="G17" s="145"/>
      <c r="H17" s="145"/>
    </row>
    <row r="18" spans="1:8" ht="59.25" customHeight="1">
      <c r="A18" s="143" t="s">
        <v>278</v>
      </c>
      <c r="B18" s="143"/>
      <c r="C18" s="143"/>
      <c r="D18" s="143"/>
      <c r="E18" s="143"/>
      <c r="F18" s="143"/>
      <c r="G18" s="143"/>
      <c r="H18" s="143"/>
    </row>
    <row r="19" spans="1:8" ht="21.75" customHeight="1">
      <c r="A19" s="144" t="s">
        <v>288</v>
      </c>
      <c r="B19" s="144"/>
      <c r="C19" s="144"/>
      <c r="D19" s="144"/>
      <c r="E19" s="144"/>
      <c r="F19" s="144"/>
      <c r="G19" s="144"/>
      <c r="H19" s="144"/>
    </row>
    <row r="20" spans="2:4" ht="14.25">
      <c r="B20" s="6"/>
      <c r="D20" s="9" t="s">
        <v>65</v>
      </c>
    </row>
    <row r="22" ht="15">
      <c r="B22" s="8"/>
    </row>
  </sheetData>
  <sheetProtection/>
  <mergeCells count="3">
    <mergeCell ref="A18:H18"/>
    <mergeCell ref="A19:H19"/>
    <mergeCell ref="A17:H17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4"/>
  <sheetViews>
    <sheetView view="pageBreakPreview" zoomScaleSheetLayoutView="100" zoomScalePageLayoutView="0" workbookViewId="0" topLeftCell="A1">
      <selection activeCell="B73" sqref="B73"/>
    </sheetView>
  </sheetViews>
  <sheetFormatPr defaultColWidth="9.00390625" defaultRowHeight="12.75"/>
  <cols>
    <col min="1" max="1" width="29.125" style="0" customWidth="1"/>
    <col min="2" max="2" width="30.00390625" style="0" customWidth="1"/>
    <col min="3" max="3" width="12.75390625" style="64" customWidth="1"/>
    <col min="4" max="5" width="10.875" style="0" customWidth="1"/>
    <col min="6" max="6" width="11.75390625" style="64" customWidth="1"/>
  </cols>
  <sheetData>
    <row r="1" ht="14.25">
      <c r="F1" s="65"/>
    </row>
    <row r="2" spans="1:6" ht="31.5" customHeight="1">
      <c r="A2" s="213" t="s">
        <v>196</v>
      </c>
      <c r="B2" s="213"/>
      <c r="C2" s="213"/>
      <c r="D2" s="213"/>
      <c r="E2" s="213"/>
      <c r="F2" s="213"/>
    </row>
    <row r="3" spans="1:6" ht="9.75" customHeight="1">
      <c r="A3" s="122"/>
      <c r="B3" s="122"/>
      <c r="C3" s="122"/>
      <c r="D3" s="122"/>
      <c r="E3" s="122"/>
      <c r="F3" s="122"/>
    </row>
    <row r="4" spans="1:6" ht="15.75" customHeight="1">
      <c r="A4" s="12" t="s">
        <v>292</v>
      </c>
      <c r="C4"/>
      <c r="F4"/>
    </row>
    <row r="5" spans="1:6" ht="15.75" customHeight="1" thickBot="1">
      <c r="A5" s="153"/>
      <c r="B5" s="153"/>
      <c r="C5" s="153"/>
      <c r="D5" s="153"/>
      <c r="E5" s="153"/>
      <c r="F5" s="153"/>
    </row>
    <row r="6" spans="1:6" ht="15.75" customHeight="1" thickBot="1">
      <c r="A6" s="123" t="s">
        <v>227</v>
      </c>
      <c r="B6" s="130">
        <v>56467</v>
      </c>
      <c r="C6"/>
      <c r="F6"/>
    </row>
    <row r="7" spans="1:6" ht="15" customHeight="1" thickBot="1">
      <c r="A7" s="124" t="s">
        <v>147</v>
      </c>
      <c r="B7" s="131">
        <v>56467</v>
      </c>
      <c r="C7"/>
      <c r="F7"/>
    </row>
    <row r="8" spans="1:6" ht="15" thickBot="1">
      <c r="A8" s="124" t="s">
        <v>87</v>
      </c>
      <c r="B8" s="125"/>
      <c r="C8"/>
      <c r="F8"/>
    </row>
    <row r="9" spans="1:6" ht="8.25" customHeight="1">
      <c r="A9" s="127"/>
      <c r="B9" s="127"/>
      <c r="C9"/>
      <c r="F9"/>
    </row>
    <row r="10" spans="1:6" ht="14.25">
      <c r="A10" s="127"/>
      <c r="B10" s="127"/>
      <c r="C10"/>
      <c r="F10" t="s">
        <v>138</v>
      </c>
    </row>
    <row r="11" spans="1:6" s="69" customFormat="1" ht="22.5">
      <c r="A11" s="67" t="s">
        <v>193</v>
      </c>
      <c r="B11" s="67" t="s">
        <v>194</v>
      </c>
      <c r="C11" s="67" t="s">
        <v>195</v>
      </c>
      <c r="D11" s="68" t="s">
        <v>293</v>
      </c>
      <c r="E11" s="68" t="s">
        <v>294</v>
      </c>
      <c r="F11" s="68" t="s">
        <v>295</v>
      </c>
    </row>
    <row r="12" spans="1:6" s="69" customFormat="1" ht="12.75">
      <c r="A12" s="214" t="s">
        <v>71</v>
      </c>
      <c r="B12" s="61" t="s">
        <v>164</v>
      </c>
      <c r="C12" s="70" t="s">
        <v>165</v>
      </c>
      <c r="D12" s="71"/>
      <c r="E12" s="71"/>
      <c r="F12" s="79"/>
    </row>
    <row r="13" spans="1:6" s="69" customFormat="1" ht="12.75">
      <c r="A13" s="215"/>
      <c r="B13" s="61" t="s">
        <v>166</v>
      </c>
      <c r="C13" s="70" t="s">
        <v>167</v>
      </c>
      <c r="D13" s="71"/>
      <c r="E13" s="71"/>
      <c r="F13" s="75"/>
    </row>
    <row r="14" spans="1:6" s="69" customFormat="1" ht="22.5">
      <c r="A14" s="215"/>
      <c r="B14" s="61" t="s">
        <v>168</v>
      </c>
      <c r="C14" s="70" t="s">
        <v>169</v>
      </c>
      <c r="D14" s="70"/>
      <c r="E14" s="70"/>
      <c r="F14" s="78"/>
    </row>
    <row r="15" spans="1:6" s="69" customFormat="1" ht="22.5">
      <c r="A15" s="216"/>
      <c r="B15" s="61" t="s">
        <v>170</v>
      </c>
      <c r="C15" s="70" t="s">
        <v>167</v>
      </c>
      <c r="D15" s="70"/>
      <c r="E15" s="70"/>
      <c r="F15" s="76"/>
    </row>
    <row r="16" spans="1:6" s="72" customFormat="1" ht="22.5">
      <c r="A16" s="73" t="s">
        <v>197</v>
      </c>
      <c r="B16" s="73" t="s">
        <v>164</v>
      </c>
      <c r="C16" s="67" t="s">
        <v>172</v>
      </c>
      <c r="D16" s="132">
        <f>D18+D22+D26</f>
        <v>161001.07</v>
      </c>
      <c r="E16" s="132">
        <f>E18+E22+E26</f>
        <v>161001.07</v>
      </c>
      <c r="F16" s="77">
        <f>F18+F22+F26</f>
        <v>161001.07</v>
      </c>
    </row>
    <row r="17" spans="1:6" s="69" customFormat="1" ht="12.75">
      <c r="A17" s="61" t="s">
        <v>173</v>
      </c>
      <c r="B17" s="61"/>
      <c r="C17" s="70"/>
      <c r="D17" s="133"/>
      <c r="E17" s="133"/>
      <c r="F17" s="70"/>
    </row>
    <row r="18" spans="1:6" s="69" customFormat="1" ht="12.75" customHeight="1">
      <c r="A18" s="212" t="s">
        <v>198</v>
      </c>
      <c r="B18" s="61" t="s">
        <v>164</v>
      </c>
      <c r="C18" s="70" t="s">
        <v>172</v>
      </c>
      <c r="D18" s="134">
        <v>96666.82</v>
      </c>
      <c r="E18" s="134">
        <v>96666.82</v>
      </c>
      <c r="F18" s="79">
        <v>96666.82</v>
      </c>
    </row>
    <row r="19" spans="1:6" s="69" customFormat="1" ht="12.75">
      <c r="A19" s="212"/>
      <c r="B19" s="61" t="s">
        <v>166</v>
      </c>
      <c r="C19" s="70" t="s">
        <v>175</v>
      </c>
      <c r="D19" s="134">
        <v>74302</v>
      </c>
      <c r="E19" s="134">
        <v>74302</v>
      </c>
      <c r="F19" s="75">
        <v>74302</v>
      </c>
    </row>
    <row r="20" spans="1:6" s="69" customFormat="1" ht="22.5">
      <c r="A20" s="212"/>
      <c r="B20" s="61" t="s">
        <v>168</v>
      </c>
      <c r="C20" s="70" t="s">
        <v>169</v>
      </c>
      <c r="D20" s="70">
        <f>D18/D19*1000</f>
        <v>1300.99889639579</v>
      </c>
      <c r="E20" s="70">
        <f>E18/E19*1000</f>
        <v>1300.99889639579</v>
      </c>
      <c r="F20" s="78">
        <f>F18/F19*1000</f>
        <v>1300.99889639579</v>
      </c>
    </row>
    <row r="21" spans="1:6" s="69" customFormat="1" ht="22.5">
      <c r="A21" s="212"/>
      <c r="B21" s="61" t="s">
        <v>258</v>
      </c>
      <c r="C21" s="70" t="s">
        <v>175</v>
      </c>
      <c r="D21" s="70">
        <f>D19/B6</f>
        <v>1.3158481945206935</v>
      </c>
      <c r="E21" s="70">
        <f>E19/B6</f>
        <v>1.3158481945206935</v>
      </c>
      <c r="F21" s="70">
        <f>F19/B6</f>
        <v>1.3158481945206935</v>
      </c>
    </row>
    <row r="22" spans="1:6" s="69" customFormat="1" ht="12.75" customHeight="1">
      <c r="A22" s="212" t="s">
        <v>199</v>
      </c>
      <c r="B22" s="61" t="s">
        <v>164</v>
      </c>
      <c r="C22" s="70" t="s">
        <v>172</v>
      </c>
      <c r="D22" s="134">
        <v>50123.69</v>
      </c>
      <c r="E22" s="134">
        <v>50123.69</v>
      </c>
      <c r="F22" s="134">
        <v>50123.69</v>
      </c>
    </row>
    <row r="23" spans="1:6" s="69" customFormat="1" ht="27" customHeight="1">
      <c r="A23" s="212"/>
      <c r="B23" s="61" t="s">
        <v>166</v>
      </c>
      <c r="C23" s="70" t="s">
        <v>178</v>
      </c>
      <c r="D23" s="134">
        <v>96000</v>
      </c>
      <c r="E23" s="134">
        <v>96000</v>
      </c>
      <c r="F23" s="134">
        <v>96000</v>
      </c>
    </row>
    <row r="24" spans="1:6" s="69" customFormat="1" ht="25.5" customHeight="1">
      <c r="A24" s="212"/>
      <c r="B24" s="61" t="s">
        <v>168</v>
      </c>
      <c r="C24" s="70" t="s">
        <v>169</v>
      </c>
      <c r="D24" s="133">
        <f>D22/D23*1000</f>
        <v>522.1217708333334</v>
      </c>
      <c r="E24" s="133">
        <f>E22/E23*1000</f>
        <v>522.1217708333334</v>
      </c>
      <c r="F24" s="133">
        <f>F22/F23*1000</f>
        <v>522.1217708333334</v>
      </c>
    </row>
    <row r="25" spans="1:6" s="69" customFormat="1" ht="27.75" customHeight="1">
      <c r="A25" s="212"/>
      <c r="B25" s="61" t="s">
        <v>176</v>
      </c>
      <c r="C25" s="70" t="s">
        <v>178</v>
      </c>
      <c r="D25" s="70">
        <f>D23/B6</f>
        <v>1.7001080276975933</v>
      </c>
      <c r="E25" s="70">
        <f>E23/B6</f>
        <v>1.7001080276975933</v>
      </c>
      <c r="F25" s="70">
        <f>F23/B6</f>
        <v>1.7001080276975933</v>
      </c>
    </row>
    <row r="26" spans="1:6" s="69" customFormat="1" ht="27.75" customHeight="1">
      <c r="A26" s="212" t="s">
        <v>200</v>
      </c>
      <c r="B26" s="61" t="s">
        <v>164</v>
      </c>
      <c r="C26" s="70" t="s">
        <v>172</v>
      </c>
      <c r="D26" s="134">
        <v>14210.56</v>
      </c>
      <c r="E26" s="134">
        <v>14210.56</v>
      </c>
      <c r="F26" s="134">
        <v>14210.56</v>
      </c>
    </row>
    <row r="27" spans="1:6" s="69" customFormat="1" ht="27.75" customHeight="1">
      <c r="A27" s="212"/>
      <c r="B27" s="61" t="s">
        <v>166</v>
      </c>
      <c r="C27" s="70" t="s">
        <v>178</v>
      </c>
      <c r="D27" s="134">
        <v>24462</v>
      </c>
      <c r="E27" s="134">
        <v>24462</v>
      </c>
      <c r="F27" s="134">
        <v>24462</v>
      </c>
    </row>
    <row r="28" spans="1:6" s="69" customFormat="1" ht="27.75" customHeight="1">
      <c r="A28" s="212"/>
      <c r="B28" s="61" t="s">
        <v>168</v>
      </c>
      <c r="C28" s="70" t="s">
        <v>169</v>
      </c>
      <c r="D28" s="70">
        <f>D26/D27*1000</f>
        <v>580.9238819393344</v>
      </c>
      <c r="E28" s="70">
        <f>E26/E27*1000</f>
        <v>580.9238819393344</v>
      </c>
      <c r="F28" s="78">
        <f>F26/F27*1000</f>
        <v>580.9238819393344</v>
      </c>
    </row>
    <row r="29" spans="1:6" s="69" customFormat="1" ht="27.75" customHeight="1">
      <c r="A29" s="212"/>
      <c r="B29" s="61" t="s">
        <v>176</v>
      </c>
      <c r="C29" s="70" t="s">
        <v>178</v>
      </c>
      <c r="D29" s="70">
        <f>D27/B6</f>
        <v>0.433208776807693</v>
      </c>
      <c r="E29" s="70">
        <f>E27/B6</f>
        <v>0.433208776807693</v>
      </c>
      <c r="F29" s="76">
        <f>F27/B6</f>
        <v>0.433208776807693</v>
      </c>
    </row>
    <row r="30" spans="1:6" s="69" customFormat="1" ht="27.75" customHeight="1">
      <c r="A30" s="73" t="s">
        <v>201</v>
      </c>
      <c r="B30" s="73" t="s">
        <v>164</v>
      </c>
      <c r="C30" s="67" t="s">
        <v>172</v>
      </c>
      <c r="D30" s="70"/>
      <c r="E30" s="70"/>
      <c r="F30" s="78"/>
    </row>
    <row r="31" spans="1:6" s="69" customFormat="1" ht="12.75">
      <c r="A31" s="61" t="s">
        <v>173</v>
      </c>
      <c r="B31" s="61"/>
      <c r="C31" s="70"/>
      <c r="D31" s="70"/>
      <c r="E31" s="70"/>
      <c r="F31" s="70"/>
    </row>
    <row r="32" spans="1:6" s="69" customFormat="1" ht="12.75" customHeight="1">
      <c r="A32" s="212" t="s">
        <v>181</v>
      </c>
      <c r="B32" s="61" t="s">
        <v>164</v>
      </c>
      <c r="C32" s="70" t="s">
        <v>172</v>
      </c>
      <c r="D32" s="71"/>
      <c r="E32" s="71"/>
      <c r="F32" s="79"/>
    </row>
    <row r="33" spans="1:6" s="69" customFormat="1" ht="12.75">
      <c r="A33" s="212"/>
      <c r="B33" s="61" t="s">
        <v>166</v>
      </c>
      <c r="C33" s="70" t="s">
        <v>182</v>
      </c>
      <c r="D33" s="71"/>
      <c r="E33" s="71"/>
      <c r="F33" s="79"/>
    </row>
    <row r="34" spans="1:6" s="69" customFormat="1" ht="22.5">
      <c r="A34" s="212"/>
      <c r="B34" s="61" t="s">
        <v>166</v>
      </c>
      <c r="C34" s="70" t="s">
        <v>259</v>
      </c>
      <c r="D34" s="71"/>
      <c r="E34" s="71"/>
      <c r="F34" s="75"/>
    </row>
    <row r="35" spans="1:6" s="69" customFormat="1" ht="12.75">
      <c r="A35" s="212"/>
      <c r="B35" s="61" t="s">
        <v>166</v>
      </c>
      <c r="C35" s="70" t="s">
        <v>184</v>
      </c>
      <c r="D35" s="71"/>
      <c r="E35" s="71"/>
      <c r="F35" s="75"/>
    </row>
    <row r="36" spans="1:6" s="69" customFormat="1" ht="22.5">
      <c r="A36" s="212"/>
      <c r="B36" s="61" t="s">
        <v>168</v>
      </c>
      <c r="C36" s="70" t="s">
        <v>169</v>
      </c>
      <c r="D36" s="70"/>
      <c r="E36" s="70"/>
      <c r="F36" s="78"/>
    </row>
    <row r="37" spans="1:6" s="69" customFormat="1" ht="22.5">
      <c r="A37" s="212"/>
      <c r="B37" s="61" t="s">
        <v>185</v>
      </c>
      <c r="C37" s="70" t="s">
        <v>259</v>
      </c>
      <c r="D37" s="70"/>
      <c r="E37" s="70"/>
      <c r="F37" s="76"/>
    </row>
    <row r="38" spans="1:6" s="69" customFormat="1" ht="12.75" customHeight="1">
      <c r="A38" s="212" t="s">
        <v>202</v>
      </c>
      <c r="B38" s="61" t="s">
        <v>164</v>
      </c>
      <c r="C38" s="70" t="s">
        <v>172</v>
      </c>
      <c r="D38" s="71"/>
      <c r="E38" s="71"/>
      <c r="F38" s="79"/>
    </row>
    <row r="39" spans="1:6" s="69" customFormat="1" ht="12.75">
      <c r="A39" s="212"/>
      <c r="B39" s="61" t="s">
        <v>166</v>
      </c>
      <c r="C39" s="70" t="s">
        <v>182</v>
      </c>
      <c r="D39" s="71"/>
      <c r="E39" s="71"/>
      <c r="F39" s="75"/>
    </row>
    <row r="40" spans="1:6" s="69" customFormat="1" ht="22.5">
      <c r="A40" s="212"/>
      <c r="B40" s="61" t="s">
        <v>166</v>
      </c>
      <c r="C40" s="70" t="s">
        <v>259</v>
      </c>
      <c r="D40" s="71"/>
      <c r="E40" s="71"/>
      <c r="F40" s="75"/>
    </row>
    <row r="41" spans="1:6" s="69" customFormat="1" ht="12.75">
      <c r="A41" s="212"/>
      <c r="B41" s="61" t="s">
        <v>166</v>
      </c>
      <c r="C41" s="70" t="s">
        <v>184</v>
      </c>
      <c r="D41" s="71"/>
      <c r="E41" s="71"/>
      <c r="F41" s="75"/>
    </row>
    <row r="42" spans="1:6" s="69" customFormat="1" ht="22.5">
      <c r="A42" s="212"/>
      <c r="B42" s="61" t="s">
        <v>168</v>
      </c>
      <c r="C42" s="70" t="s">
        <v>169</v>
      </c>
      <c r="D42" s="70"/>
      <c r="E42" s="70"/>
      <c r="F42" s="78"/>
    </row>
    <row r="43" spans="1:6" s="69" customFormat="1" ht="22.5">
      <c r="A43" s="212"/>
      <c r="B43" s="61" t="s">
        <v>185</v>
      </c>
      <c r="C43" s="70" t="s">
        <v>259</v>
      </c>
      <c r="D43" s="70"/>
      <c r="E43" s="70"/>
      <c r="F43" s="76"/>
    </row>
    <row r="44" spans="1:6" s="69" customFormat="1" ht="12.75">
      <c r="A44" s="212" t="s">
        <v>203</v>
      </c>
      <c r="B44" s="61" t="s">
        <v>164</v>
      </c>
      <c r="C44" s="70" t="s">
        <v>172</v>
      </c>
      <c r="D44" s="71"/>
      <c r="E44" s="71"/>
      <c r="F44" s="79"/>
    </row>
    <row r="45" spans="1:6" s="69" customFormat="1" ht="12.75">
      <c r="A45" s="212"/>
      <c r="B45" s="61" t="s">
        <v>166</v>
      </c>
      <c r="C45" s="70" t="s">
        <v>182</v>
      </c>
      <c r="D45" s="71"/>
      <c r="E45" s="71"/>
      <c r="F45" s="75"/>
    </row>
    <row r="46" spans="1:6" s="69" customFormat="1" ht="22.5">
      <c r="A46" s="212"/>
      <c r="B46" s="61" t="s">
        <v>166</v>
      </c>
      <c r="C46" s="70" t="s">
        <v>259</v>
      </c>
      <c r="D46" s="71"/>
      <c r="E46" s="71"/>
      <c r="F46" s="75"/>
    </row>
    <row r="47" spans="1:6" s="69" customFormat="1" ht="12.75">
      <c r="A47" s="212"/>
      <c r="B47" s="61" t="s">
        <v>166</v>
      </c>
      <c r="C47" s="70" t="s">
        <v>184</v>
      </c>
      <c r="D47" s="71"/>
      <c r="E47" s="71"/>
      <c r="F47" s="75"/>
    </row>
    <row r="48" spans="1:6" s="69" customFormat="1" ht="22.5">
      <c r="A48" s="212"/>
      <c r="B48" s="61" t="s">
        <v>168</v>
      </c>
      <c r="C48" s="70" t="s">
        <v>169</v>
      </c>
      <c r="D48" s="70"/>
      <c r="E48" s="70"/>
      <c r="F48" s="70"/>
    </row>
    <row r="49" spans="1:6" s="69" customFormat="1" ht="22.5">
      <c r="A49" s="212"/>
      <c r="B49" s="61" t="s">
        <v>185</v>
      </c>
      <c r="C49" s="70" t="str">
        <f>C46</f>
        <v>число госпитализаций</v>
      </c>
      <c r="D49" s="70"/>
      <c r="E49" s="70"/>
      <c r="F49" s="76"/>
    </row>
    <row r="50" spans="1:6" s="69" customFormat="1" ht="22.5">
      <c r="A50" s="73" t="s">
        <v>204</v>
      </c>
      <c r="B50" s="73" t="s">
        <v>164</v>
      </c>
      <c r="C50" s="67" t="s">
        <v>172</v>
      </c>
      <c r="D50" s="132">
        <f>D52+D57</f>
        <v>10932.35</v>
      </c>
      <c r="E50" s="132">
        <f>E52+E57</f>
        <v>10932.35</v>
      </c>
      <c r="F50" s="132">
        <f>F52+F57</f>
        <v>10932.35</v>
      </c>
    </row>
    <row r="51" spans="1:6" s="69" customFormat="1" ht="12.75">
      <c r="A51" s="61" t="s">
        <v>173</v>
      </c>
      <c r="B51" s="61"/>
      <c r="C51" s="70"/>
      <c r="D51" s="133"/>
      <c r="E51" s="133"/>
      <c r="F51" s="133"/>
    </row>
    <row r="52" spans="1:6" s="69" customFormat="1" ht="12.75" customHeight="1">
      <c r="A52" s="212" t="s">
        <v>205</v>
      </c>
      <c r="B52" s="61" t="s">
        <v>164</v>
      </c>
      <c r="C52" s="70" t="s">
        <v>172</v>
      </c>
      <c r="D52" s="134">
        <v>10932.35</v>
      </c>
      <c r="E52" s="134">
        <v>10932.35</v>
      </c>
      <c r="F52" s="134">
        <v>10932.35</v>
      </c>
    </row>
    <row r="53" spans="1:6" s="69" customFormat="1" ht="22.5">
      <c r="A53" s="212"/>
      <c r="B53" s="61" t="s">
        <v>166</v>
      </c>
      <c r="C53" s="70" t="str">
        <f>'[1]таблица 2.1 (если нет ОМС)'!C40</f>
        <v>число случаев лечения</v>
      </c>
      <c r="D53" s="134">
        <v>1265</v>
      </c>
      <c r="E53" s="134">
        <v>1265</v>
      </c>
      <c r="F53" s="134">
        <v>1265</v>
      </c>
    </row>
    <row r="54" spans="1:6" s="69" customFormat="1" ht="12.75">
      <c r="A54" s="212"/>
      <c r="B54" s="61" t="s">
        <v>166</v>
      </c>
      <c r="C54" s="70" t="s">
        <v>190</v>
      </c>
      <c r="D54" s="134">
        <v>12292</v>
      </c>
      <c r="E54" s="134">
        <v>12292</v>
      </c>
      <c r="F54" s="134">
        <v>12292</v>
      </c>
    </row>
    <row r="55" spans="1:6" s="69" customFormat="1" ht="22.5">
      <c r="A55" s="212"/>
      <c r="B55" s="61" t="s">
        <v>168</v>
      </c>
      <c r="C55" s="70" t="s">
        <v>169</v>
      </c>
      <c r="D55" s="133">
        <f>D52/D53*1000</f>
        <v>8642.173913043478</v>
      </c>
      <c r="E55" s="133">
        <f>E52/E53*1000</f>
        <v>8642.173913043478</v>
      </c>
      <c r="F55" s="133">
        <f>F52/F53*1000</f>
        <v>8642.173913043478</v>
      </c>
    </row>
    <row r="56" spans="1:6" s="69" customFormat="1" ht="22.5">
      <c r="A56" s="212"/>
      <c r="B56" s="61" t="s">
        <v>185</v>
      </c>
      <c r="C56" s="70" t="str">
        <f>C53</f>
        <v>число случаев лечения</v>
      </c>
      <c r="D56" s="70">
        <f>D53/B6</f>
        <v>0.022402465156640163</v>
      </c>
      <c r="E56" s="70">
        <f>E53/B6</f>
        <v>0.022402465156640163</v>
      </c>
      <c r="F56" s="70">
        <f>F53/B6</f>
        <v>0.022402465156640163</v>
      </c>
    </row>
    <row r="57" spans="1:6" s="69" customFormat="1" ht="12.75" customHeight="1">
      <c r="A57" s="212" t="s">
        <v>189</v>
      </c>
      <c r="B57" s="61" t="s">
        <v>164</v>
      </c>
      <c r="C57" s="70" t="s">
        <v>172</v>
      </c>
      <c r="D57" s="71"/>
      <c r="E57" s="71"/>
      <c r="F57" s="79"/>
    </row>
    <row r="58" spans="1:6" s="69" customFormat="1" ht="22.5">
      <c r="A58" s="212"/>
      <c r="B58" s="61" t="s">
        <v>166</v>
      </c>
      <c r="C58" s="70" t="str">
        <f>C56</f>
        <v>число случаев лечения</v>
      </c>
      <c r="D58" s="71"/>
      <c r="E58" s="71"/>
      <c r="F58" s="75"/>
    </row>
    <row r="59" spans="1:6" s="69" customFormat="1" ht="12.75">
      <c r="A59" s="212"/>
      <c r="B59" s="61" t="s">
        <v>166</v>
      </c>
      <c r="C59" s="70" t="s">
        <v>190</v>
      </c>
      <c r="D59" s="71"/>
      <c r="E59" s="71"/>
      <c r="F59" s="75"/>
    </row>
    <row r="60" spans="1:6" s="69" customFormat="1" ht="22.5">
      <c r="A60" s="212"/>
      <c r="B60" s="61" t="s">
        <v>168</v>
      </c>
      <c r="C60" s="70" t="s">
        <v>169</v>
      </c>
      <c r="D60" s="70"/>
      <c r="E60" s="70"/>
      <c r="F60" s="78"/>
    </row>
    <row r="61" spans="1:6" s="69" customFormat="1" ht="22.5">
      <c r="A61" s="212"/>
      <c r="B61" s="61" t="s">
        <v>185</v>
      </c>
      <c r="C61" s="70" t="str">
        <f>C58</f>
        <v>число случаев лечения</v>
      </c>
      <c r="D61" s="70"/>
      <c r="E61" s="70"/>
      <c r="F61" s="76"/>
    </row>
    <row r="62" spans="1:6" s="72" customFormat="1" ht="33.75">
      <c r="A62" s="74" t="s">
        <v>260</v>
      </c>
      <c r="B62" s="73" t="s">
        <v>164</v>
      </c>
      <c r="C62" s="67" t="s">
        <v>165</v>
      </c>
      <c r="D62" s="132">
        <f>D50+D30+D16+D12</f>
        <v>171933.42</v>
      </c>
      <c r="E62" s="132">
        <f>E50+E30+E16+E12</f>
        <v>171933.42</v>
      </c>
      <c r="F62" s="132">
        <f>F50+F30+F16+F12</f>
        <v>171933.42</v>
      </c>
    </row>
    <row r="63" ht="18" customHeight="1"/>
    <row r="64" spans="1:3" ht="15" customHeight="1">
      <c r="A64" s="11" t="s">
        <v>318</v>
      </c>
      <c r="C64" s="64" t="s">
        <v>320</v>
      </c>
    </row>
  </sheetData>
  <sheetProtection/>
  <mergeCells count="11">
    <mergeCell ref="A2:F2"/>
    <mergeCell ref="A12:A15"/>
    <mergeCell ref="A18:A21"/>
    <mergeCell ref="A22:A25"/>
    <mergeCell ref="A26:A29"/>
    <mergeCell ref="A38:A43"/>
    <mergeCell ref="A32:A37"/>
    <mergeCell ref="A5:F5"/>
    <mergeCell ref="A57:A61"/>
    <mergeCell ref="A44:A49"/>
    <mergeCell ref="A52:A56"/>
  </mergeCells>
  <printOptions/>
  <pageMargins left="0.91" right="0.24" top="0.32" bottom="0.51" header="0.27" footer="0.52"/>
  <pageSetup fitToHeight="2" horizontalDpi="600" verticalDpi="600" orientation="portrait" paperSize="9" scale="84" r:id="rId1"/>
  <rowBreaks count="1" manualBreakCount="1">
    <brk id="49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25"/>
  <sheetViews>
    <sheetView tabSelected="1" view="pageBreakPreview" zoomScaleSheetLayoutView="100" zoomScalePageLayoutView="0" workbookViewId="0" topLeftCell="A1">
      <selection activeCell="K13" sqref="K13"/>
    </sheetView>
  </sheetViews>
  <sheetFormatPr defaultColWidth="9.00390625" defaultRowHeight="12.75"/>
  <cols>
    <col min="1" max="1" width="22.875" style="0" customWidth="1"/>
    <col min="2" max="2" width="16.25390625" style="0" customWidth="1"/>
    <col min="3" max="3" width="9.875" style="0" hidden="1" customWidth="1"/>
    <col min="4" max="4" width="9.75390625" style="0" hidden="1" customWidth="1"/>
    <col min="5" max="5" width="0" style="0" hidden="1" customWidth="1"/>
    <col min="6" max="6" width="13.875" style="0" customWidth="1"/>
    <col min="7" max="7" width="0" style="0" hidden="1" customWidth="1"/>
    <col min="8" max="8" width="13.125" style="0" customWidth="1"/>
    <col min="9" max="9" width="19.375" style="0" hidden="1" customWidth="1"/>
    <col min="10" max="10" width="9.125" style="0" hidden="1" customWidth="1"/>
    <col min="11" max="11" width="14.625" style="0" customWidth="1"/>
    <col min="12" max="12" width="0" style="0" hidden="1" customWidth="1"/>
    <col min="13" max="13" width="14.125" style="0" customWidth="1"/>
    <col min="14" max="14" width="14.625" style="0" hidden="1" customWidth="1"/>
  </cols>
  <sheetData>
    <row r="1" spans="13:14" ht="12.75">
      <c r="M1" t="s">
        <v>280</v>
      </c>
      <c r="N1" t="s">
        <v>280</v>
      </c>
    </row>
    <row r="2" ht="9" customHeight="1"/>
    <row r="3" ht="12.75" hidden="1"/>
    <row r="4" spans="1:14" ht="15">
      <c r="A4" s="151" t="s">
        <v>323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</row>
    <row r="5" spans="1:11" ht="21" customHeight="1">
      <c r="A5" s="55"/>
      <c r="B5" s="168" t="s">
        <v>289</v>
      </c>
      <c r="C5" s="168"/>
      <c r="D5" s="168"/>
      <c r="E5" s="168"/>
      <c r="F5" s="168"/>
      <c r="G5" s="168"/>
      <c r="H5" s="168"/>
      <c r="I5" s="168"/>
      <c r="J5" s="168"/>
      <c r="K5" s="168"/>
    </row>
    <row r="6" spans="1:14" s="98" customFormat="1" ht="13.5" customHeight="1">
      <c r="A6" s="176" t="s">
        <v>226</v>
      </c>
      <c r="B6" s="163" t="s">
        <v>273</v>
      </c>
      <c r="C6" s="176" t="s">
        <v>228</v>
      </c>
      <c r="D6" s="176"/>
      <c r="E6" s="169" t="s">
        <v>253</v>
      </c>
      <c r="F6" s="173"/>
      <c r="G6" s="169" t="s">
        <v>252</v>
      </c>
      <c r="H6" s="173"/>
      <c r="I6" s="166" t="s">
        <v>186</v>
      </c>
      <c r="J6" s="169" t="s">
        <v>254</v>
      </c>
      <c r="K6" s="170"/>
      <c r="L6" s="169" t="s">
        <v>71</v>
      </c>
      <c r="M6" s="173"/>
      <c r="N6" s="163" t="s">
        <v>255</v>
      </c>
    </row>
    <row r="7" spans="1:14" s="98" customFormat="1" ht="48" customHeight="1">
      <c r="A7" s="176"/>
      <c r="B7" s="164"/>
      <c r="C7" s="176"/>
      <c r="D7" s="176"/>
      <c r="E7" s="174"/>
      <c r="F7" s="175"/>
      <c r="G7" s="174"/>
      <c r="H7" s="175"/>
      <c r="I7" s="167"/>
      <c r="J7" s="171"/>
      <c r="K7" s="172"/>
      <c r="L7" s="174"/>
      <c r="M7" s="175"/>
      <c r="N7" s="164"/>
    </row>
    <row r="8" spans="1:14" s="98" customFormat="1" ht="12.75" hidden="1">
      <c r="A8" s="176"/>
      <c r="B8" s="165"/>
      <c r="C8" s="97" t="s">
        <v>229</v>
      </c>
      <c r="D8" s="97" t="s">
        <v>230</v>
      </c>
      <c r="E8" s="97" t="s">
        <v>229</v>
      </c>
      <c r="F8" s="97" t="s">
        <v>230</v>
      </c>
      <c r="G8" s="97" t="s">
        <v>229</v>
      </c>
      <c r="H8" s="97" t="s">
        <v>230</v>
      </c>
      <c r="I8" s="97"/>
      <c r="J8" s="97" t="s">
        <v>229</v>
      </c>
      <c r="K8" s="97" t="s">
        <v>230</v>
      </c>
      <c r="L8" s="97" t="s">
        <v>229</v>
      </c>
      <c r="M8" s="97" t="s">
        <v>230</v>
      </c>
      <c r="N8" s="165"/>
    </row>
    <row r="9" spans="1:14" ht="18" customHeight="1">
      <c r="A9" s="91" t="s">
        <v>231</v>
      </c>
      <c r="B9" s="92">
        <f>C9+D9</f>
        <v>106</v>
      </c>
      <c r="C9" s="93">
        <f>E9+G9+J9+L9</f>
        <v>0</v>
      </c>
      <c r="D9" s="93">
        <f>F9+H9+K9+M9+N9</f>
        <v>106</v>
      </c>
      <c r="E9" s="94"/>
      <c r="F9" s="95">
        <v>99.25</v>
      </c>
      <c r="G9" s="95"/>
      <c r="H9" s="95"/>
      <c r="I9" s="95"/>
      <c r="J9" s="95"/>
      <c r="K9" s="95">
        <v>6.75</v>
      </c>
      <c r="L9" s="95"/>
      <c r="M9" s="95"/>
      <c r="N9" s="95"/>
    </row>
    <row r="10" spans="1:14" ht="22.5">
      <c r="A10" s="91" t="s">
        <v>232</v>
      </c>
      <c r="B10" s="92">
        <f>C10+D10</f>
        <v>211.5</v>
      </c>
      <c r="C10" s="93">
        <f>E10+G10+J10+L10</f>
        <v>0</v>
      </c>
      <c r="D10" s="93">
        <f>F10+H10+K10+M10+N10</f>
        <v>211.5</v>
      </c>
      <c r="E10" s="94"/>
      <c r="F10" s="95">
        <v>202.75</v>
      </c>
      <c r="G10" s="95"/>
      <c r="H10" s="95"/>
      <c r="I10" s="95"/>
      <c r="J10" s="95"/>
      <c r="K10" s="95">
        <v>8.75</v>
      </c>
      <c r="L10" s="95"/>
      <c r="M10" s="95"/>
      <c r="N10" s="95"/>
    </row>
    <row r="11" spans="1:14" ht="23.25" customHeight="1">
      <c r="A11" s="91" t="s">
        <v>233</v>
      </c>
      <c r="B11" s="92">
        <f>C11+D11</f>
        <v>10</v>
      </c>
      <c r="C11" s="93">
        <f>E11+G11+J11+L11</f>
        <v>0</v>
      </c>
      <c r="D11" s="93">
        <f>F11+H11+K11+M11+N11</f>
        <v>10</v>
      </c>
      <c r="E11" s="94"/>
      <c r="F11" s="95">
        <v>10</v>
      </c>
      <c r="G11" s="95"/>
      <c r="H11" s="95"/>
      <c r="I11" s="95"/>
      <c r="J11" s="95"/>
      <c r="K11" s="95"/>
      <c r="L11" s="95"/>
      <c r="M11" s="95"/>
      <c r="N11" s="95"/>
    </row>
    <row r="12" spans="1:14" ht="18" customHeight="1">
      <c r="A12" s="91" t="s">
        <v>274</v>
      </c>
      <c r="B12" s="92">
        <f>C12+D12</f>
        <v>145</v>
      </c>
      <c r="C12" s="93">
        <f>E12+G12+J12+L12</f>
        <v>0</v>
      </c>
      <c r="D12" s="93">
        <f>F12+H12+K12+M12+N12</f>
        <v>145</v>
      </c>
      <c r="E12" s="94"/>
      <c r="F12" s="95">
        <v>135</v>
      </c>
      <c r="G12" s="95"/>
      <c r="H12" s="95"/>
      <c r="I12" s="95"/>
      <c r="J12" s="95"/>
      <c r="K12" s="95">
        <v>10</v>
      </c>
      <c r="L12" s="95"/>
      <c r="M12" s="95"/>
      <c r="N12" s="95"/>
    </row>
    <row r="13" spans="1:14" ht="22.5" customHeight="1">
      <c r="A13" s="91" t="s">
        <v>70</v>
      </c>
      <c r="B13" s="92">
        <f aca="true" t="shared" si="0" ref="B13:H13">B9+B10+B11+B12</f>
        <v>472.5</v>
      </c>
      <c r="C13" s="92">
        <f t="shared" si="0"/>
        <v>0</v>
      </c>
      <c r="D13" s="92">
        <f t="shared" si="0"/>
        <v>472.5</v>
      </c>
      <c r="E13" s="92">
        <f t="shared" si="0"/>
        <v>0</v>
      </c>
      <c r="F13" s="92">
        <f t="shared" si="0"/>
        <v>447</v>
      </c>
      <c r="G13" s="92">
        <f t="shared" si="0"/>
        <v>0</v>
      </c>
      <c r="H13" s="92">
        <f t="shared" si="0"/>
        <v>0</v>
      </c>
      <c r="I13" s="92"/>
      <c r="J13" s="92">
        <f>J9+J10+J11+J12</f>
        <v>0</v>
      </c>
      <c r="K13" s="92">
        <f>K9+K10+K11+K12</f>
        <v>25.5</v>
      </c>
      <c r="L13" s="92">
        <f>L9+L10+L11+L12</f>
        <v>0</v>
      </c>
      <c r="M13" s="92">
        <f>M9+M10+M11+M12</f>
        <v>0</v>
      </c>
      <c r="N13" s="92">
        <f>N9+N10+N11+N12</f>
        <v>0</v>
      </c>
    </row>
    <row r="14" ht="15.75">
      <c r="A14" s="18"/>
    </row>
    <row r="15" ht="15.75" hidden="1">
      <c r="A15" s="18"/>
    </row>
    <row r="16" ht="15.75" hidden="1">
      <c r="A16" s="18"/>
    </row>
    <row r="17" ht="15.75" hidden="1">
      <c r="A17" s="18"/>
    </row>
    <row r="18" ht="15.75">
      <c r="A18" s="18"/>
    </row>
    <row r="19" ht="15.75">
      <c r="A19" s="18"/>
    </row>
    <row r="20" spans="1:6" s="96" customFormat="1" ht="19.5" customHeight="1">
      <c r="A20" s="48" t="s">
        <v>300</v>
      </c>
      <c r="C20" s="126"/>
      <c r="D20" s="126"/>
      <c r="F20" t="s">
        <v>320</v>
      </c>
    </row>
    <row r="21" s="96" customFormat="1" ht="12.75">
      <c r="A21" s="48"/>
    </row>
    <row r="22" spans="1:6" s="96" customFormat="1" ht="18.75" customHeight="1">
      <c r="A22" s="48" t="s">
        <v>321</v>
      </c>
      <c r="C22" s="126"/>
      <c r="D22" s="126"/>
      <c r="F22" t="s">
        <v>322</v>
      </c>
    </row>
    <row r="23" ht="14.25">
      <c r="A23" s="14"/>
    </row>
    <row r="24" ht="14.25">
      <c r="A24" s="14" t="s">
        <v>262</v>
      </c>
    </row>
    <row r="25" ht="14.25">
      <c r="A25" s="14"/>
    </row>
  </sheetData>
  <sheetProtection/>
  <mergeCells count="11">
    <mergeCell ref="L6:M7"/>
    <mergeCell ref="A4:N4"/>
    <mergeCell ref="A6:A8"/>
    <mergeCell ref="C6:D7"/>
    <mergeCell ref="E6:F7"/>
    <mergeCell ref="G6:H7"/>
    <mergeCell ref="B6:B8"/>
    <mergeCell ref="N6:N8"/>
    <mergeCell ref="I6:I7"/>
    <mergeCell ref="B5:K5"/>
    <mergeCell ref="J6:K7"/>
  </mergeCells>
  <printOptions/>
  <pageMargins left="0.7874015748031497" right="0.2362204724409449" top="0.984251968503937" bottom="0.984251968503937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9"/>
  <sheetViews>
    <sheetView view="pageBreakPreview" zoomScaleSheetLayoutView="100" zoomScalePageLayoutView="0" workbookViewId="0" topLeftCell="A1">
      <selection activeCell="H4" sqref="H4:H6"/>
    </sheetView>
  </sheetViews>
  <sheetFormatPr defaultColWidth="9.00390625" defaultRowHeight="12.75"/>
  <cols>
    <col min="1" max="1" width="21.125" style="1" customWidth="1"/>
    <col min="2" max="2" width="9.875" style="2" customWidth="1"/>
    <col min="3" max="3" width="7.125" style="2" customWidth="1"/>
    <col min="4" max="4" width="9.875" style="2" customWidth="1"/>
    <col min="5" max="5" width="6.75390625" style="2" customWidth="1"/>
    <col min="6" max="6" width="10.75390625" style="2" customWidth="1"/>
    <col min="7" max="8" width="7.75390625" style="2" customWidth="1"/>
    <col min="9" max="9" width="9.375" style="2" customWidth="1"/>
    <col min="10" max="10" width="8.00390625" style="2" customWidth="1"/>
    <col min="11" max="11" width="9.875" style="2" customWidth="1"/>
    <col min="12" max="12" width="9.00390625" style="2" customWidth="1"/>
    <col min="13" max="13" width="10.25390625" style="2" customWidth="1"/>
    <col min="14" max="15" width="7.25390625" style="2" customWidth="1"/>
    <col min="16" max="16" width="10.125" style="2" customWidth="1"/>
    <col min="17" max="17" width="8.125" style="2" customWidth="1"/>
    <col min="18" max="18" width="10.625" style="2" customWidth="1"/>
    <col min="19" max="19" width="7.25390625" style="2" customWidth="1"/>
    <col min="20" max="20" width="12.00390625" style="2" customWidth="1"/>
    <col min="21" max="22" width="7.00390625" style="2" customWidth="1"/>
    <col min="23" max="23" width="12.375" style="2" customWidth="1"/>
    <col min="24" max="24" width="8.125" style="2" customWidth="1"/>
    <col min="25" max="25" width="10.875" style="2" customWidth="1"/>
    <col min="26" max="26" width="8.00390625" style="2" customWidth="1"/>
    <col min="27" max="27" width="10.00390625" style="2" customWidth="1"/>
    <col min="28" max="28" width="7.00390625" style="2" customWidth="1"/>
    <col min="29" max="16384" width="9.125" style="1" customWidth="1"/>
  </cols>
  <sheetData>
    <row r="1" spans="27:28" ht="15">
      <c r="AA1" s="183" t="s">
        <v>73</v>
      </c>
      <c r="AB1" s="184"/>
    </row>
    <row r="2" spans="1:28" ht="15">
      <c r="A2" s="189" t="s">
        <v>77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</row>
    <row r="4" spans="1:28" ht="43.5" customHeight="1">
      <c r="A4" s="177" t="s">
        <v>78</v>
      </c>
      <c r="B4" s="190" t="s">
        <v>261</v>
      </c>
      <c r="C4" s="182"/>
      <c r="D4" s="182"/>
      <c r="E4" s="182"/>
      <c r="F4" s="182"/>
      <c r="G4" s="182"/>
      <c r="H4" s="185" t="s">
        <v>284</v>
      </c>
      <c r="I4" s="182" t="s">
        <v>80</v>
      </c>
      <c r="J4" s="182"/>
      <c r="K4" s="182"/>
      <c r="L4" s="182"/>
      <c r="M4" s="182"/>
      <c r="N4" s="182"/>
      <c r="O4" s="185" t="s">
        <v>284</v>
      </c>
      <c r="P4" s="182" t="s">
        <v>81</v>
      </c>
      <c r="Q4" s="182"/>
      <c r="R4" s="182"/>
      <c r="S4" s="182"/>
      <c r="T4" s="182"/>
      <c r="U4" s="182"/>
      <c r="V4" s="185" t="s">
        <v>284</v>
      </c>
      <c r="W4" s="182" t="s">
        <v>82</v>
      </c>
      <c r="X4" s="182"/>
      <c r="Y4" s="182"/>
      <c r="Z4" s="182"/>
      <c r="AA4" s="182"/>
      <c r="AB4" s="182"/>
    </row>
    <row r="5" spans="1:28" ht="30" customHeight="1">
      <c r="A5" s="178"/>
      <c r="B5" s="180" t="s">
        <v>281</v>
      </c>
      <c r="C5" s="181"/>
      <c r="D5" s="180" t="s">
        <v>282</v>
      </c>
      <c r="E5" s="181"/>
      <c r="F5" s="180" t="s">
        <v>283</v>
      </c>
      <c r="G5" s="181"/>
      <c r="H5" s="186"/>
      <c r="I5" s="180" t="s">
        <v>281</v>
      </c>
      <c r="J5" s="181"/>
      <c r="K5" s="180" t="s">
        <v>282</v>
      </c>
      <c r="L5" s="181"/>
      <c r="M5" s="180" t="s">
        <v>283</v>
      </c>
      <c r="N5" s="181"/>
      <c r="O5" s="186"/>
      <c r="P5" s="180" t="s">
        <v>281</v>
      </c>
      <c r="Q5" s="181"/>
      <c r="R5" s="180" t="s">
        <v>282</v>
      </c>
      <c r="S5" s="181"/>
      <c r="T5" s="180" t="s">
        <v>283</v>
      </c>
      <c r="U5" s="181"/>
      <c r="V5" s="186"/>
      <c r="W5" s="180" t="s">
        <v>281</v>
      </c>
      <c r="X5" s="181"/>
      <c r="Y5" s="180" t="s">
        <v>282</v>
      </c>
      <c r="Z5" s="181"/>
      <c r="AA5" s="180" t="s">
        <v>283</v>
      </c>
      <c r="AB5" s="181"/>
    </row>
    <row r="6" spans="1:28" s="2" customFormat="1" ht="41.25" customHeight="1">
      <c r="A6" s="179"/>
      <c r="B6" s="3" t="s">
        <v>86</v>
      </c>
      <c r="C6" s="3" t="s">
        <v>87</v>
      </c>
      <c r="D6" s="3" t="s">
        <v>86</v>
      </c>
      <c r="E6" s="3" t="s">
        <v>87</v>
      </c>
      <c r="F6" s="3" t="s">
        <v>86</v>
      </c>
      <c r="G6" s="3" t="s">
        <v>87</v>
      </c>
      <c r="H6" s="187"/>
      <c r="I6" s="3" t="s">
        <v>86</v>
      </c>
      <c r="J6" s="3" t="s">
        <v>87</v>
      </c>
      <c r="K6" s="3" t="s">
        <v>86</v>
      </c>
      <c r="L6" s="3" t="s">
        <v>87</v>
      </c>
      <c r="M6" s="3" t="s">
        <v>86</v>
      </c>
      <c r="N6" s="3" t="s">
        <v>87</v>
      </c>
      <c r="O6" s="187"/>
      <c r="P6" s="3" t="s">
        <v>86</v>
      </c>
      <c r="Q6" s="3" t="s">
        <v>87</v>
      </c>
      <c r="R6" s="3" t="s">
        <v>86</v>
      </c>
      <c r="S6" s="3" t="s">
        <v>87</v>
      </c>
      <c r="T6" s="3" t="s">
        <v>86</v>
      </c>
      <c r="U6" s="3" t="s">
        <v>87</v>
      </c>
      <c r="V6" s="187"/>
      <c r="W6" s="3" t="s">
        <v>86</v>
      </c>
      <c r="X6" s="3" t="s">
        <v>87</v>
      </c>
      <c r="Y6" s="3" t="s">
        <v>86</v>
      </c>
      <c r="Z6" s="3" t="s">
        <v>87</v>
      </c>
      <c r="AA6" s="3" t="s">
        <v>86</v>
      </c>
      <c r="AB6" s="3" t="s">
        <v>87</v>
      </c>
    </row>
    <row r="7" spans="1:28" ht="15">
      <c r="A7" s="4" t="s">
        <v>88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>
        <f aca="true" t="shared" si="0" ref="W7:AB7">B7+I7+P7</f>
        <v>0</v>
      </c>
      <c r="X7" s="3">
        <f t="shared" si="0"/>
        <v>0</v>
      </c>
      <c r="Y7" s="3">
        <f t="shared" si="0"/>
        <v>0</v>
      </c>
      <c r="Z7" s="3">
        <f t="shared" si="0"/>
        <v>0</v>
      </c>
      <c r="AA7" s="3">
        <f t="shared" si="0"/>
        <v>0</v>
      </c>
      <c r="AB7" s="3">
        <f t="shared" si="0"/>
        <v>0</v>
      </c>
    </row>
    <row r="8" spans="1:28" ht="15">
      <c r="A8" s="4" t="s">
        <v>89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>
        <f aca="true" t="shared" si="1" ref="W8:W42">B8+I8+P8</f>
        <v>0</v>
      </c>
      <c r="X8" s="3">
        <f aca="true" t="shared" si="2" ref="X8:X42">C8+J8+Q8</f>
        <v>0</v>
      </c>
      <c r="Y8" s="3">
        <f aca="true" t="shared" si="3" ref="Y8:Y42">D8+K8+R8</f>
        <v>0</v>
      </c>
      <c r="Z8" s="3">
        <f aca="true" t="shared" si="4" ref="Z8:Z42">E8+L8+S8</f>
        <v>0</v>
      </c>
      <c r="AA8" s="3">
        <f aca="true" t="shared" si="5" ref="AA8:AA42">F8+M8+T8</f>
        <v>0</v>
      </c>
      <c r="AB8" s="3">
        <f aca="true" t="shared" si="6" ref="AB8:AB42">G8+N8+U8</f>
        <v>0</v>
      </c>
    </row>
    <row r="9" spans="1:28" ht="15">
      <c r="A9" s="4" t="s">
        <v>90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>
        <f t="shared" si="1"/>
        <v>0</v>
      </c>
      <c r="X9" s="3">
        <f t="shared" si="2"/>
        <v>0</v>
      </c>
      <c r="Y9" s="3">
        <f t="shared" si="3"/>
        <v>0</v>
      </c>
      <c r="Z9" s="3">
        <f t="shared" si="4"/>
        <v>0</v>
      </c>
      <c r="AA9" s="3">
        <f t="shared" si="5"/>
        <v>0</v>
      </c>
      <c r="AB9" s="3">
        <f t="shared" si="6"/>
        <v>0</v>
      </c>
    </row>
    <row r="10" spans="1:28" ht="15">
      <c r="A10" s="4" t="s">
        <v>91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>
        <f t="shared" si="1"/>
        <v>0</v>
      </c>
      <c r="X10" s="3">
        <f t="shared" si="2"/>
        <v>0</v>
      </c>
      <c r="Y10" s="3">
        <f t="shared" si="3"/>
        <v>0</v>
      </c>
      <c r="Z10" s="3">
        <f t="shared" si="4"/>
        <v>0</v>
      </c>
      <c r="AA10" s="3">
        <f t="shared" si="5"/>
        <v>0</v>
      </c>
      <c r="AB10" s="3">
        <f t="shared" si="6"/>
        <v>0</v>
      </c>
    </row>
    <row r="11" spans="1:28" ht="15">
      <c r="A11" s="4" t="s">
        <v>92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>
        <f t="shared" si="1"/>
        <v>0</v>
      </c>
      <c r="X11" s="3">
        <f t="shared" si="2"/>
        <v>0</v>
      </c>
      <c r="Y11" s="3">
        <f t="shared" si="3"/>
        <v>0</v>
      </c>
      <c r="Z11" s="3">
        <f t="shared" si="4"/>
        <v>0</v>
      </c>
      <c r="AA11" s="3">
        <f t="shared" si="5"/>
        <v>0</v>
      </c>
      <c r="AB11" s="3">
        <f t="shared" si="6"/>
        <v>0</v>
      </c>
    </row>
    <row r="12" spans="1:28" ht="15">
      <c r="A12" s="4" t="s">
        <v>93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>
        <f t="shared" si="1"/>
        <v>0</v>
      </c>
      <c r="X12" s="3">
        <f t="shared" si="2"/>
        <v>0</v>
      </c>
      <c r="Y12" s="3">
        <f t="shared" si="3"/>
        <v>0</v>
      </c>
      <c r="Z12" s="3">
        <f t="shared" si="4"/>
        <v>0</v>
      </c>
      <c r="AA12" s="3">
        <f t="shared" si="5"/>
        <v>0</v>
      </c>
      <c r="AB12" s="3">
        <f t="shared" si="6"/>
        <v>0</v>
      </c>
    </row>
    <row r="13" spans="1:28" ht="15">
      <c r="A13" s="4" t="s">
        <v>94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>
        <f t="shared" si="1"/>
        <v>0</v>
      </c>
      <c r="X13" s="3">
        <f t="shared" si="2"/>
        <v>0</v>
      </c>
      <c r="Y13" s="3">
        <f t="shared" si="3"/>
        <v>0</v>
      </c>
      <c r="Z13" s="3">
        <f t="shared" si="4"/>
        <v>0</v>
      </c>
      <c r="AA13" s="3">
        <f t="shared" si="5"/>
        <v>0</v>
      </c>
      <c r="AB13" s="3">
        <f t="shared" si="6"/>
        <v>0</v>
      </c>
    </row>
    <row r="14" spans="1:28" ht="15">
      <c r="A14" s="4" t="s">
        <v>95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>
        <f t="shared" si="1"/>
        <v>0</v>
      </c>
      <c r="X14" s="3">
        <f t="shared" si="2"/>
        <v>0</v>
      </c>
      <c r="Y14" s="3">
        <f t="shared" si="3"/>
        <v>0</v>
      </c>
      <c r="Z14" s="3">
        <f t="shared" si="4"/>
        <v>0</v>
      </c>
      <c r="AA14" s="3">
        <f t="shared" si="5"/>
        <v>0</v>
      </c>
      <c r="AB14" s="3">
        <f t="shared" si="6"/>
        <v>0</v>
      </c>
    </row>
    <row r="15" spans="1:28" ht="15">
      <c r="A15" s="4" t="s">
        <v>96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>
        <f t="shared" si="1"/>
        <v>0</v>
      </c>
      <c r="X15" s="3">
        <f t="shared" si="2"/>
        <v>0</v>
      </c>
      <c r="Y15" s="3">
        <f t="shared" si="3"/>
        <v>0</v>
      </c>
      <c r="Z15" s="3">
        <f t="shared" si="4"/>
        <v>0</v>
      </c>
      <c r="AA15" s="3">
        <f t="shared" si="5"/>
        <v>0</v>
      </c>
      <c r="AB15" s="3">
        <f t="shared" si="6"/>
        <v>0</v>
      </c>
    </row>
    <row r="16" spans="1:28" ht="15">
      <c r="A16" s="4" t="s">
        <v>97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>
        <f t="shared" si="1"/>
        <v>0</v>
      </c>
      <c r="X16" s="3">
        <f t="shared" si="2"/>
        <v>0</v>
      </c>
      <c r="Y16" s="3">
        <f t="shared" si="3"/>
        <v>0</v>
      </c>
      <c r="Z16" s="3">
        <f t="shared" si="4"/>
        <v>0</v>
      </c>
      <c r="AA16" s="3">
        <f t="shared" si="5"/>
        <v>0</v>
      </c>
      <c r="AB16" s="3">
        <f t="shared" si="6"/>
        <v>0</v>
      </c>
    </row>
    <row r="17" spans="1:28" ht="15">
      <c r="A17" s="4" t="s">
        <v>98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>
        <f t="shared" si="1"/>
        <v>0</v>
      </c>
      <c r="X17" s="3">
        <f t="shared" si="2"/>
        <v>0</v>
      </c>
      <c r="Y17" s="3">
        <f t="shared" si="3"/>
        <v>0</v>
      </c>
      <c r="Z17" s="3">
        <f t="shared" si="4"/>
        <v>0</v>
      </c>
      <c r="AA17" s="3">
        <f t="shared" si="5"/>
        <v>0</v>
      </c>
      <c r="AB17" s="3">
        <f t="shared" si="6"/>
        <v>0</v>
      </c>
    </row>
    <row r="18" spans="1:28" ht="15">
      <c r="A18" s="4" t="s">
        <v>99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>
        <f t="shared" si="1"/>
        <v>0</v>
      </c>
      <c r="X18" s="3">
        <f t="shared" si="2"/>
        <v>0</v>
      </c>
      <c r="Y18" s="3">
        <f t="shared" si="3"/>
        <v>0</v>
      </c>
      <c r="Z18" s="3">
        <f t="shared" si="4"/>
        <v>0</v>
      </c>
      <c r="AA18" s="3">
        <f t="shared" si="5"/>
        <v>0</v>
      </c>
      <c r="AB18" s="3">
        <f t="shared" si="6"/>
        <v>0</v>
      </c>
    </row>
    <row r="19" spans="1:28" ht="15">
      <c r="A19" s="4" t="s">
        <v>100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>
        <f t="shared" si="1"/>
        <v>0</v>
      </c>
      <c r="X19" s="3">
        <f t="shared" si="2"/>
        <v>0</v>
      </c>
      <c r="Y19" s="3">
        <f t="shared" si="3"/>
        <v>0</v>
      </c>
      <c r="Z19" s="3">
        <f t="shared" si="4"/>
        <v>0</v>
      </c>
      <c r="AA19" s="3">
        <f t="shared" si="5"/>
        <v>0</v>
      </c>
      <c r="AB19" s="3">
        <f t="shared" si="6"/>
        <v>0</v>
      </c>
    </row>
    <row r="20" spans="1:28" ht="15">
      <c r="A20" s="4" t="s">
        <v>101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>
        <f t="shared" si="1"/>
        <v>0</v>
      </c>
      <c r="X20" s="3">
        <f t="shared" si="2"/>
        <v>0</v>
      </c>
      <c r="Y20" s="3">
        <f t="shared" si="3"/>
        <v>0</v>
      </c>
      <c r="Z20" s="3">
        <f t="shared" si="4"/>
        <v>0</v>
      </c>
      <c r="AA20" s="3">
        <f t="shared" si="5"/>
        <v>0</v>
      </c>
      <c r="AB20" s="3">
        <f t="shared" si="6"/>
        <v>0</v>
      </c>
    </row>
    <row r="21" spans="1:28" ht="15">
      <c r="A21" s="4" t="s">
        <v>102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>
        <f t="shared" si="1"/>
        <v>0</v>
      </c>
      <c r="X21" s="3">
        <f t="shared" si="2"/>
        <v>0</v>
      </c>
      <c r="Y21" s="3">
        <f t="shared" si="3"/>
        <v>0</v>
      </c>
      <c r="Z21" s="3">
        <f t="shared" si="4"/>
        <v>0</v>
      </c>
      <c r="AA21" s="3">
        <f t="shared" si="5"/>
        <v>0</v>
      </c>
      <c r="AB21" s="3">
        <f t="shared" si="6"/>
        <v>0</v>
      </c>
    </row>
    <row r="22" spans="1:28" ht="15">
      <c r="A22" s="4" t="s">
        <v>103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>
        <f t="shared" si="1"/>
        <v>0</v>
      </c>
      <c r="X22" s="3">
        <f t="shared" si="2"/>
        <v>0</v>
      </c>
      <c r="Y22" s="3">
        <f t="shared" si="3"/>
        <v>0</v>
      </c>
      <c r="Z22" s="3">
        <f t="shared" si="4"/>
        <v>0</v>
      </c>
      <c r="AA22" s="3">
        <f t="shared" si="5"/>
        <v>0</v>
      </c>
      <c r="AB22" s="3">
        <f t="shared" si="6"/>
        <v>0</v>
      </c>
    </row>
    <row r="23" spans="1:28" ht="15">
      <c r="A23" s="4" t="s">
        <v>104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>
        <f t="shared" si="1"/>
        <v>0</v>
      </c>
      <c r="X23" s="3">
        <f t="shared" si="2"/>
        <v>0</v>
      </c>
      <c r="Y23" s="3">
        <f t="shared" si="3"/>
        <v>0</v>
      </c>
      <c r="Z23" s="3">
        <f t="shared" si="4"/>
        <v>0</v>
      </c>
      <c r="AA23" s="3">
        <f t="shared" si="5"/>
        <v>0</v>
      </c>
      <c r="AB23" s="3">
        <f t="shared" si="6"/>
        <v>0</v>
      </c>
    </row>
    <row r="24" spans="1:28" ht="15">
      <c r="A24" s="4" t="s">
        <v>105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>
        <f t="shared" si="1"/>
        <v>0</v>
      </c>
      <c r="X24" s="3">
        <f t="shared" si="2"/>
        <v>0</v>
      </c>
      <c r="Y24" s="3">
        <f t="shared" si="3"/>
        <v>0</v>
      </c>
      <c r="Z24" s="3">
        <f t="shared" si="4"/>
        <v>0</v>
      </c>
      <c r="AA24" s="3">
        <f t="shared" si="5"/>
        <v>0</v>
      </c>
      <c r="AB24" s="3">
        <f t="shared" si="6"/>
        <v>0</v>
      </c>
    </row>
    <row r="25" spans="1:28" ht="15">
      <c r="A25" s="4" t="s">
        <v>106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>
        <f t="shared" si="1"/>
        <v>0</v>
      </c>
      <c r="X25" s="3">
        <f t="shared" si="2"/>
        <v>0</v>
      </c>
      <c r="Y25" s="3">
        <f t="shared" si="3"/>
        <v>0</v>
      </c>
      <c r="Z25" s="3">
        <f t="shared" si="4"/>
        <v>0</v>
      </c>
      <c r="AA25" s="3">
        <f t="shared" si="5"/>
        <v>0</v>
      </c>
      <c r="AB25" s="3">
        <f t="shared" si="6"/>
        <v>0</v>
      </c>
    </row>
    <row r="26" spans="1:28" ht="15">
      <c r="A26" s="4" t="s">
        <v>107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>
        <f t="shared" si="1"/>
        <v>0</v>
      </c>
      <c r="X26" s="3">
        <f t="shared" si="2"/>
        <v>0</v>
      </c>
      <c r="Y26" s="3">
        <f t="shared" si="3"/>
        <v>0</v>
      </c>
      <c r="Z26" s="3">
        <f t="shared" si="4"/>
        <v>0</v>
      </c>
      <c r="AA26" s="3">
        <f t="shared" si="5"/>
        <v>0</v>
      </c>
      <c r="AB26" s="3">
        <f t="shared" si="6"/>
        <v>0</v>
      </c>
    </row>
    <row r="27" spans="1:28" ht="15">
      <c r="A27" s="4" t="s">
        <v>108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>
        <f t="shared" si="1"/>
        <v>0</v>
      </c>
      <c r="X27" s="3">
        <f t="shared" si="2"/>
        <v>0</v>
      </c>
      <c r="Y27" s="3">
        <f t="shared" si="3"/>
        <v>0</v>
      </c>
      <c r="Z27" s="3">
        <f t="shared" si="4"/>
        <v>0</v>
      </c>
      <c r="AA27" s="3">
        <f t="shared" si="5"/>
        <v>0</v>
      </c>
      <c r="AB27" s="3">
        <f t="shared" si="6"/>
        <v>0</v>
      </c>
    </row>
    <row r="28" spans="1:28" ht="15">
      <c r="A28" s="4" t="s">
        <v>109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>
        <f t="shared" si="1"/>
        <v>0</v>
      </c>
      <c r="X28" s="3">
        <f t="shared" si="2"/>
        <v>0</v>
      </c>
      <c r="Y28" s="3">
        <f t="shared" si="3"/>
        <v>0</v>
      </c>
      <c r="Z28" s="3">
        <f t="shared" si="4"/>
        <v>0</v>
      </c>
      <c r="AA28" s="3">
        <f t="shared" si="5"/>
        <v>0</v>
      </c>
      <c r="AB28" s="3">
        <f t="shared" si="6"/>
        <v>0</v>
      </c>
    </row>
    <row r="29" spans="1:28" ht="15">
      <c r="A29" s="4" t="s">
        <v>110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>
        <f t="shared" si="1"/>
        <v>0</v>
      </c>
      <c r="X29" s="3">
        <f t="shared" si="2"/>
        <v>0</v>
      </c>
      <c r="Y29" s="3">
        <f t="shared" si="3"/>
        <v>0</v>
      </c>
      <c r="Z29" s="3">
        <f t="shared" si="4"/>
        <v>0</v>
      </c>
      <c r="AA29" s="3">
        <f t="shared" si="5"/>
        <v>0</v>
      </c>
      <c r="AB29" s="3">
        <f t="shared" si="6"/>
        <v>0</v>
      </c>
    </row>
    <row r="30" spans="1:28" ht="15">
      <c r="A30" s="4" t="s">
        <v>111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>
        <f t="shared" si="1"/>
        <v>0</v>
      </c>
      <c r="X30" s="3">
        <f t="shared" si="2"/>
        <v>0</v>
      </c>
      <c r="Y30" s="3">
        <f t="shared" si="3"/>
        <v>0</v>
      </c>
      <c r="Z30" s="3">
        <f t="shared" si="4"/>
        <v>0</v>
      </c>
      <c r="AA30" s="3">
        <f t="shared" si="5"/>
        <v>0</v>
      </c>
      <c r="AB30" s="3">
        <f t="shared" si="6"/>
        <v>0</v>
      </c>
    </row>
    <row r="31" spans="1:28" ht="15">
      <c r="A31" s="4" t="s">
        <v>112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>
        <f t="shared" si="1"/>
        <v>0</v>
      </c>
      <c r="X31" s="3">
        <f t="shared" si="2"/>
        <v>0</v>
      </c>
      <c r="Y31" s="3">
        <f t="shared" si="3"/>
        <v>0</v>
      </c>
      <c r="Z31" s="3">
        <f t="shared" si="4"/>
        <v>0</v>
      </c>
      <c r="AA31" s="3">
        <f t="shared" si="5"/>
        <v>0</v>
      </c>
      <c r="AB31" s="3">
        <f t="shared" si="6"/>
        <v>0</v>
      </c>
    </row>
    <row r="32" spans="1:28" ht="15">
      <c r="A32" s="4" t="s">
        <v>113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>
        <f t="shared" si="1"/>
        <v>0</v>
      </c>
      <c r="X32" s="3">
        <f t="shared" si="2"/>
        <v>0</v>
      </c>
      <c r="Y32" s="3">
        <f t="shared" si="3"/>
        <v>0</v>
      </c>
      <c r="Z32" s="3">
        <f t="shared" si="4"/>
        <v>0</v>
      </c>
      <c r="AA32" s="3">
        <f t="shared" si="5"/>
        <v>0</v>
      </c>
      <c r="AB32" s="3">
        <f t="shared" si="6"/>
        <v>0</v>
      </c>
    </row>
    <row r="33" spans="1:28" ht="15">
      <c r="A33" s="4" t="s">
        <v>114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>
        <f t="shared" si="1"/>
        <v>0</v>
      </c>
      <c r="X33" s="3">
        <f t="shared" si="2"/>
        <v>0</v>
      </c>
      <c r="Y33" s="3">
        <f t="shared" si="3"/>
        <v>0</v>
      </c>
      <c r="Z33" s="3">
        <f t="shared" si="4"/>
        <v>0</v>
      </c>
      <c r="AA33" s="3">
        <f t="shared" si="5"/>
        <v>0</v>
      </c>
      <c r="AB33" s="3">
        <f t="shared" si="6"/>
        <v>0</v>
      </c>
    </row>
    <row r="34" spans="1:28" ht="15">
      <c r="A34" s="4" t="s">
        <v>115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>
        <f t="shared" si="1"/>
        <v>0</v>
      </c>
      <c r="X34" s="3">
        <f t="shared" si="2"/>
        <v>0</v>
      </c>
      <c r="Y34" s="3">
        <f t="shared" si="3"/>
        <v>0</v>
      </c>
      <c r="Z34" s="3">
        <f t="shared" si="4"/>
        <v>0</v>
      </c>
      <c r="AA34" s="3">
        <f t="shared" si="5"/>
        <v>0</v>
      </c>
      <c r="AB34" s="3">
        <f t="shared" si="6"/>
        <v>0</v>
      </c>
    </row>
    <row r="35" spans="1:28" ht="15">
      <c r="A35" s="4" t="s">
        <v>116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>
        <f t="shared" si="1"/>
        <v>0</v>
      </c>
      <c r="X35" s="3">
        <f t="shared" si="2"/>
        <v>0</v>
      </c>
      <c r="Y35" s="3">
        <f t="shared" si="3"/>
        <v>0</v>
      </c>
      <c r="Z35" s="3">
        <f t="shared" si="4"/>
        <v>0</v>
      </c>
      <c r="AA35" s="3">
        <f t="shared" si="5"/>
        <v>0</v>
      </c>
      <c r="AB35" s="3">
        <f t="shared" si="6"/>
        <v>0</v>
      </c>
    </row>
    <row r="36" spans="1:28" ht="15">
      <c r="A36" s="4" t="s">
        <v>117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>
        <f t="shared" si="1"/>
        <v>0</v>
      </c>
      <c r="X36" s="3">
        <f t="shared" si="2"/>
        <v>0</v>
      </c>
      <c r="Y36" s="3">
        <f t="shared" si="3"/>
        <v>0</v>
      </c>
      <c r="Z36" s="3">
        <f t="shared" si="4"/>
        <v>0</v>
      </c>
      <c r="AA36" s="3">
        <f t="shared" si="5"/>
        <v>0</v>
      </c>
      <c r="AB36" s="3">
        <f t="shared" si="6"/>
        <v>0</v>
      </c>
    </row>
    <row r="37" spans="1:28" ht="15">
      <c r="A37" s="4" t="s">
        <v>118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>
        <f t="shared" si="1"/>
        <v>0</v>
      </c>
      <c r="X37" s="3">
        <f t="shared" si="2"/>
        <v>0</v>
      </c>
      <c r="Y37" s="3">
        <f t="shared" si="3"/>
        <v>0</v>
      </c>
      <c r="Z37" s="3">
        <f t="shared" si="4"/>
        <v>0</v>
      </c>
      <c r="AA37" s="3">
        <f t="shared" si="5"/>
        <v>0</v>
      </c>
      <c r="AB37" s="3">
        <f t="shared" si="6"/>
        <v>0</v>
      </c>
    </row>
    <row r="38" spans="1:28" ht="15">
      <c r="A38" s="4" t="s">
        <v>119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>
        <f t="shared" si="1"/>
        <v>0</v>
      </c>
      <c r="X38" s="3">
        <f t="shared" si="2"/>
        <v>0</v>
      </c>
      <c r="Y38" s="3">
        <f t="shared" si="3"/>
        <v>0</v>
      </c>
      <c r="Z38" s="3">
        <f t="shared" si="4"/>
        <v>0</v>
      </c>
      <c r="AA38" s="3">
        <f t="shared" si="5"/>
        <v>0</v>
      </c>
      <c r="AB38" s="3">
        <f t="shared" si="6"/>
        <v>0</v>
      </c>
    </row>
    <row r="39" spans="1:28" ht="15">
      <c r="A39" s="4" t="s">
        <v>120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>
        <f t="shared" si="1"/>
        <v>0</v>
      </c>
      <c r="X39" s="3">
        <f t="shared" si="2"/>
        <v>0</v>
      </c>
      <c r="Y39" s="3">
        <f t="shared" si="3"/>
        <v>0</v>
      </c>
      <c r="Z39" s="3">
        <f t="shared" si="4"/>
        <v>0</v>
      </c>
      <c r="AA39" s="3">
        <f t="shared" si="5"/>
        <v>0</v>
      </c>
      <c r="AB39" s="3">
        <f t="shared" si="6"/>
        <v>0</v>
      </c>
    </row>
    <row r="40" spans="1:28" ht="15">
      <c r="A40" s="4" t="s">
        <v>121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>
        <f t="shared" si="1"/>
        <v>0</v>
      </c>
      <c r="X40" s="3">
        <f t="shared" si="2"/>
        <v>0</v>
      </c>
      <c r="Y40" s="3">
        <f t="shared" si="3"/>
        <v>0</v>
      </c>
      <c r="Z40" s="3">
        <f t="shared" si="4"/>
        <v>0</v>
      </c>
      <c r="AA40" s="3">
        <f t="shared" si="5"/>
        <v>0</v>
      </c>
      <c r="AB40" s="3">
        <f t="shared" si="6"/>
        <v>0</v>
      </c>
    </row>
    <row r="41" spans="1:28" ht="15">
      <c r="A41" s="4" t="s">
        <v>122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>
        <f t="shared" si="1"/>
        <v>0</v>
      </c>
      <c r="X41" s="3">
        <f t="shared" si="2"/>
        <v>0</v>
      </c>
      <c r="Y41" s="3">
        <f t="shared" si="3"/>
        <v>0</v>
      </c>
      <c r="Z41" s="3">
        <f t="shared" si="4"/>
        <v>0</v>
      </c>
      <c r="AA41" s="3">
        <f t="shared" si="5"/>
        <v>0</v>
      </c>
      <c r="AB41" s="3">
        <f t="shared" si="6"/>
        <v>0</v>
      </c>
    </row>
    <row r="42" spans="1:28" ht="15">
      <c r="A42" s="4" t="s">
        <v>123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>
        <f t="shared" si="1"/>
        <v>0</v>
      </c>
      <c r="X42" s="3">
        <f t="shared" si="2"/>
        <v>0</v>
      </c>
      <c r="Y42" s="3">
        <f t="shared" si="3"/>
        <v>0</v>
      </c>
      <c r="Z42" s="3">
        <f t="shared" si="4"/>
        <v>0</v>
      </c>
      <c r="AA42" s="3">
        <f t="shared" si="5"/>
        <v>0</v>
      </c>
      <c r="AB42" s="3">
        <f t="shared" si="6"/>
        <v>0</v>
      </c>
    </row>
    <row r="43" spans="1:28" ht="15">
      <c r="A43" s="5" t="s">
        <v>124</v>
      </c>
      <c r="B43" s="3">
        <f aca="true" t="shared" si="7" ref="B43:U43">SUM(B7:B42)</f>
        <v>0</v>
      </c>
      <c r="C43" s="3">
        <f t="shared" si="7"/>
        <v>0</v>
      </c>
      <c r="D43" s="3">
        <f t="shared" si="7"/>
        <v>0</v>
      </c>
      <c r="E43" s="3">
        <f t="shared" si="7"/>
        <v>0</v>
      </c>
      <c r="F43" s="3">
        <f t="shared" si="7"/>
        <v>0</v>
      </c>
      <c r="G43" s="3">
        <f t="shared" si="7"/>
        <v>0</v>
      </c>
      <c r="H43" s="3"/>
      <c r="I43" s="3">
        <f t="shared" si="7"/>
        <v>0</v>
      </c>
      <c r="J43" s="3">
        <f t="shared" si="7"/>
        <v>0</v>
      </c>
      <c r="K43" s="3">
        <f t="shared" si="7"/>
        <v>0</v>
      </c>
      <c r="L43" s="3">
        <f t="shared" si="7"/>
        <v>0</v>
      </c>
      <c r="M43" s="3">
        <f t="shared" si="7"/>
        <v>0</v>
      </c>
      <c r="N43" s="3">
        <f t="shared" si="7"/>
        <v>0</v>
      </c>
      <c r="O43" s="3"/>
      <c r="P43" s="3">
        <f t="shared" si="7"/>
        <v>0</v>
      </c>
      <c r="Q43" s="3">
        <f t="shared" si="7"/>
        <v>0</v>
      </c>
      <c r="R43" s="3">
        <f t="shared" si="7"/>
        <v>0</v>
      </c>
      <c r="S43" s="3">
        <f t="shared" si="7"/>
        <v>0</v>
      </c>
      <c r="T43" s="3">
        <f t="shared" si="7"/>
        <v>0</v>
      </c>
      <c r="U43" s="3">
        <f t="shared" si="7"/>
        <v>0</v>
      </c>
      <c r="V43" s="3"/>
      <c r="W43" s="3">
        <f aca="true" t="shared" si="8" ref="W43:AB43">SUM(W7:W42)</f>
        <v>0</v>
      </c>
      <c r="X43" s="3">
        <f t="shared" si="8"/>
        <v>0</v>
      </c>
      <c r="Y43" s="3">
        <f t="shared" si="8"/>
        <v>0</v>
      </c>
      <c r="Z43" s="3">
        <f t="shared" si="8"/>
        <v>0</v>
      </c>
      <c r="AA43" s="3">
        <f t="shared" si="8"/>
        <v>0</v>
      </c>
      <c r="AB43" s="3">
        <f t="shared" si="8"/>
        <v>0</v>
      </c>
    </row>
    <row r="45" spans="1:8" ht="15">
      <c r="A45" s="48" t="s">
        <v>74</v>
      </c>
      <c r="B45" s="13"/>
      <c r="F45" s="56"/>
      <c r="G45" s="56"/>
      <c r="H45" s="128"/>
    </row>
    <row r="46" spans="1:8" ht="15">
      <c r="A46" s="48"/>
      <c r="B46" s="13"/>
      <c r="F46" s="13"/>
      <c r="G46" s="13"/>
      <c r="H46" s="13"/>
    </row>
    <row r="47" spans="1:8" ht="15">
      <c r="A47" s="48" t="s">
        <v>234</v>
      </c>
      <c r="B47" s="13"/>
      <c r="F47" s="56"/>
      <c r="G47" s="56"/>
      <c r="H47" s="128"/>
    </row>
    <row r="48" spans="1:4" ht="15">
      <c r="A48" s="14"/>
      <c r="B48"/>
      <c r="C48"/>
      <c r="D48"/>
    </row>
    <row r="49" spans="1:4" ht="15">
      <c r="A49" s="14" t="s">
        <v>235</v>
      </c>
      <c r="B49"/>
      <c r="C49"/>
      <c r="D49"/>
    </row>
  </sheetData>
  <sheetProtection/>
  <mergeCells count="22">
    <mergeCell ref="AA1:AB1"/>
    <mergeCell ref="I4:N4"/>
    <mergeCell ref="I5:J5"/>
    <mergeCell ref="K5:L5"/>
    <mergeCell ref="M5:N5"/>
    <mergeCell ref="W4:AB4"/>
    <mergeCell ref="A4:A6"/>
    <mergeCell ref="A2:AB2"/>
    <mergeCell ref="P4:U4"/>
    <mergeCell ref="P5:Q5"/>
    <mergeCell ref="R5:S5"/>
    <mergeCell ref="T5:U5"/>
    <mergeCell ref="AA5:AB5"/>
    <mergeCell ref="O4:O6"/>
    <mergeCell ref="B5:C5"/>
    <mergeCell ref="B4:G4"/>
    <mergeCell ref="D5:E5"/>
    <mergeCell ref="F5:G5"/>
    <mergeCell ref="W5:X5"/>
    <mergeCell ref="Y5:Z5"/>
    <mergeCell ref="V4:V6"/>
    <mergeCell ref="H4:H6"/>
  </mergeCells>
  <printOptions/>
  <pageMargins left="0.11811023622047245" right="0" top="0.35433070866141736" bottom="0.35433070866141736" header="0.31496062992125984" footer="0.31496062992125984"/>
  <pageSetup fitToHeight="1" fitToWidth="1" horizontalDpi="600" verticalDpi="600" orientation="landscape" paperSize="9" scale="5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9"/>
  <sheetViews>
    <sheetView view="pageBreakPreview" zoomScaleSheetLayoutView="100" zoomScalePageLayoutView="0" workbookViewId="0" topLeftCell="A7">
      <selection activeCell="S22" sqref="S22"/>
    </sheetView>
  </sheetViews>
  <sheetFormatPr defaultColWidth="9.00390625" defaultRowHeight="12.75"/>
  <cols>
    <col min="1" max="1" width="15.125" style="0" customWidth="1"/>
    <col min="2" max="2" width="13.875" style="80" customWidth="1"/>
    <col min="3" max="3" width="11.375" style="80" customWidth="1"/>
    <col min="4" max="5" width="8.875" style="80" hidden="1" customWidth="1"/>
    <col min="6" max="6" width="14.875" style="80" customWidth="1"/>
    <col min="7" max="7" width="12.75390625" style="80" customWidth="1"/>
    <col min="8" max="9" width="8.875" style="80" hidden="1" customWidth="1"/>
    <col min="10" max="10" width="12.75390625" style="80" customWidth="1"/>
    <col min="11" max="11" width="15.75390625" style="80" customWidth="1"/>
    <col min="12" max="13" width="8.875" style="80" hidden="1" customWidth="1"/>
    <col min="14" max="14" width="13.75390625" style="80" customWidth="1"/>
    <col min="15" max="15" width="12.375" style="80" customWidth="1"/>
    <col min="16" max="17" width="8.875" style="80" hidden="1" customWidth="1"/>
  </cols>
  <sheetData>
    <row r="1" spans="15:17" ht="12.75">
      <c r="O1" s="80" t="s">
        <v>73</v>
      </c>
      <c r="Q1" s="80" t="s">
        <v>236</v>
      </c>
    </row>
    <row r="2" spans="1:17" ht="15.75">
      <c r="A2" s="145" t="s">
        <v>302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1:17" ht="15.75">
      <c r="A3" s="129"/>
      <c r="B3" s="129"/>
      <c r="C3" s="218" t="s">
        <v>289</v>
      </c>
      <c r="D3" s="218"/>
      <c r="E3" s="218"/>
      <c r="F3" s="218"/>
      <c r="G3" s="218"/>
      <c r="H3" s="218"/>
      <c r="I3" s="218"/>
      <c r="J3" s="218"/>
      <c r="K3" s="218"/>
      <c r="L3" s="129"/>
      <c r="M3" s="129"/>
      <c r="N3" s="129"/>
      <c r="O3" s="129"/>
      <c r="P3" s="129"/>
      <c r="Q3" s="129"/>
    </row>
    <row r="4" ht="12.75">
      <c r="A4" s="48"/>
    </row>
    <row r="5" spans="1:17" s="81" customFormat="1" ht="36" customHeight="1">
      <c r="A5" s="219" t="s">
        <v>237</v>
      </c>
      <c r="B5" s="217" t="s">
        <v>238</v>
      </c>
      <c r="C5" s="217"/>
      <c r="D5" s="217"/>
      <c r="E5" s="217"/>
      <c r="F5" s="217" t="s">
        <v>239</v>
      </c>
      <c r="G5" s="217"/>
      <c r="H5" s="217"/>
      <c r="I5" s="217"/>
      <c r="J5" s="217" t="s">
        <v>271</v>
      </c>
      <c r="K5" s="217"/>
      <c r="L5" s="217"/>
      <c r="M5" s="217"/>
      <c r="N5" s="217" t="s">
        <v>70</v>
      </c>
      <c r="O5" s="217"/>
      <c r="P5" s="217"/>
      <c r="Q5" s="217"/>
    </row>
    <row r="6" spans="1:17" s="81" customFormat="1" ht="12.75">
      <c r="A6" s="219"/>
      <c r="B6" s="217" t="s">
        <v>229</v>
      </c>
      <c r="C6" s="217"/>
      <c r="D6" s="217" t="s">
        <v>240</v>
      </c>
      <c r="E6" s="217"/>
      <c r="F6" s="217" t="s">
        <v>229</v>
      </c>
      <c r="G6" s="217"/>
      <c r="H6" s="217" t="s">
        <v>240</v>
      </c>
      <c r="I6" s="217"/>
      <c r="J6" s="217" t="s">
        <v>229</v>
      </c>
      <c r="K6" s="217"/>
      <c r="L6" s="217" t="s">
        <v>240</v>
      </c>
      <c r="M6" s="217"/>
      <c r="N6" s="217" t="s">
        <v>229</v>
      </c>
      <c r="O6" s="217"/>
      <c r="P6" s="217" t="s">
        <v>240</v>
      </c>
      <c r="Q6" s="217"/>
    </row>
    <row r="7" spans="1:17" s="81" customFormat="1" ht="12.75">
      <c r="A7" s="219"/>
      <c r="B7" s="136" t="s">
        <v>86</v>
      </c>
      <c r="C7" s="136" t="s">
        <v>87</v>
      </c>
      <c r="D7" s="136" t="s">
        <v>86</v>
      </c>
      <c r="E7" s="136" t="s">
        <v>87</v>
      </c>
      <c r="F7" s="136" t="s">
        <v>86</v>
      </c>
      <c r="G7" s="136" t="s">
        <v>87</v>
      </c>
      <c r="H7" s="136" t="s">
        <v>86</v>
      </c>
      <c r="I7" s="136" t="s">
        <v>87</v>
      </c>
      <c r="J7" s="136" t="s">
        <v>86</v>
      </c>
      <c r="K7" s="136" t="s">
        <v>87</v>
      </c>
      <c r="L7" s="136" t="s">
        <v>86</v>
      </c>
      <c r="M7" s="136" t="s">
        <v>87</v>
      </c>
      <c r="N7" s="136" t="s">
        <v>86</v>
      </c>
      <c r="O7" s="136" t="s">
        <v>87</v>
      </c>
      <c r="P7" s="136" t="s">
        <v>86</v>
      </c>
      <c r="Q7" s="136" t="s">
        <v>87</v>
      </c>
    </row>
    <row r="8" spans="1:17" s="81" customFormat="1" ht="14.25" customHeight="1">
      <c r="A8" s="135" t="s">
        <v>304</v>
      </c>
      <c r="B8" s="136">
        <v>35</v>
      </c>
      <c r="C8" s="136"/>
      <c r="D8" s="136"/>
      <c r="E8" s="136"/>
      <c r="F8" s="136">
        <v>2531</v>
      </c>
      <c r="G8" s="136"/>
      <c r="H8" s="136"/>
      <c r="I8" s="136"/>
      <c r="J8" s="136"/>
      <c r="K8" s="136"/>
      <c r="L8" s="136"/>
      <c r="M8" s="136"/>
      <c r="N8" s="136">
        <f aca="true" t="shared" si="0" ref="N8:Q23">ROUND(B8*2.9+F8+J8,0)</f>
        <v>2633</v>
      </c>
      <c r="O8" s="136">
        <f t="shared" si="0"/>
        <v>0</v>
      </c>
      <c r="P8" s="136">
        <f t="shared" si="0"/>
        <v>0</v>
      </c>
      <c r="Q8" s="136">
        <f t="shared" si="0"/>
        <v>0</v>
      </c>
    </row>
    <row r="9" spans="1:17" s="81" customFormat="1" ht="12.75">
      <c r="A9" s="135" t="s">
        <v>303</v>
      </c>
      <c r="B9" s="136">
        <v>606</v>
      </c>
      <c r="C9" s="136"/>
      <c r="D9" s="136"/>
      <c r="E9" s="136"/>
      <c r="F9" s="136">
        <v>1319</v>
      </c>
      <c r="G9" s="136"/>
      <c r="H9" s="136"/>
      <c r="I9" s="136"/>
      <c r="J9" s="136"/>
      <c r="K9" s="136"/>
      <c r="L9" s="136"/>
      <c r="M9" s="136"/>
      <c r="N9" s="136">
        <f t="shared" si="0"/>
        <v>3076</v>
      </c>
      <c r="O9" s="136">
        <f t="shared" si="0"/>
        <v>0</v>
      </c>
      <c r="P9" s="136">
        <f t="shared" si="0"/>
        <v>0</v>
      </c>
      <c r="Q9" s="136">
        <f t="shared" si="0"/>
        <v>0</v>
      </c>
    </row>
    <row r="10" spans="1:17" s="81" customFormat="1" ht="12.75">
      <c r="A10" s="135" t="s">
        <v>305</v>
      </c>
      <c r="B10" s="136">
        <v>650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>
        <f t="shared" si="0"/>
        <v>1885</v>
      </c>
      <c r="O10" s="136">
        <f t="shared" si="0"/>
        <v>0</v>
      </c>
      <c r="P10" s="136">
        <f t="shared" si="0"/>
        <v>0</v>
      </c>
      <c r="Q10" s="136">
        <f t="shared" si="0"/>
        <v>0</v>
      </c>
    </row>
    <row r="11" spans="1:17" s="81" customFormat="1" ht="22.5">
      <c r="A11" s="135" t="s">
        <v>306</v>
      </c>
      <c r="B11" s="136">
        <v>403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>
        <f t="shared" si="0"/>
        <v>1169</v>
      </c>
      <c r="O11" s="136">
        <f t="shared" si="0"/>
        <v>0</v>
      </c>
      <c r="P11" s="136">
        <f t="shared" si="0"/>
        <v>0</v>
      </c>
      <c r="Q11" s="136">
        <f t="shared" si="0"/>
        <v>0</v>
      </c>
    </row>
    <row r="12" spans="1:17" s="81" customFormat="1" ht="12.75">
      <c r="A12" s="135" t="s">
        <v>307</v>
      </c>
      <c r="B12" s="136">
        <v>1865</v>
      </c>
      <c r="C12" s="136"/>
      <c r="D12" s="136"/>
      <c r="E12" s="136"/>
      <c r="F12" s="136">
        <v>6550</v>
      </c>
      <c r="G12" s="136"/>
      <c r="H12" s="136"/>
      <c r="I12" s="136"/>
      <c r="J12" s="136">
        <v>850</v>
      </c>
      <c r="K12" s="136"/>
      <c r="L12" s="136"/>
      <c r="M12" s="136"/>
      <c r="N12" s="136">
        <f t="shared" si="0"/>
        <v>12809</v>
      </c>
      <c r="O12" s="136">
        <f t="shared" si="0"/>
        <v>0</v>
      </c>
      <c r="P12" s="136">
        <f t="shared" si="0"/>
        <v>0</v>
      </c>
      <c r="Q12" s="136">
        <f t="shared" si="0"/>
        <v>0</v>
      </c>
    </row>
    <row r="13" spans="1:17" s="81" customFormat="1" ht="12.75">
      <c r="A13" s="135" t="s">
        <v>308</v>
      </c>
      <c r="B13" s="136">
        <v>2950</v>
      </c>
      <c r="C13" s="136"/>
      <c r="D13" s="136"/>
      <c r="E13" s="136"/>
      <c r="F13" s="136">
        <v>1200</v>
      </c>
      <c r="G13" s="136"/>
      <c r="H13" s="136"/>
      <c r="I13" s="136"/>
      <c r="J13" s="136"/>
      <c r="K13" s="136"/>
      <c r="L13" s="136"/>
      <c r="M13" s="136"/>
      <c r="N13" s="136">
        <f t="shared" si="0"/>
        <v>9755</v>
      </c>
      <c r="O13" s="136">
        <f t="shared" si="0"/>
        <v>0</v>
      </c>
      <c r="P13" s="136">
        <f t="shared" si="0"/>
        <v>0</v>
      </c>
      <c r="Q13" s="136">
        <f t="shared" si="0"/>
        <v>0</v>
      </c>
    </row>
    <row r="14" spans="1:17" s="81" customFormat="1" ht="18" customHeight="1">
      <c r="A14" s="135" t="s">
        <v>309</v>
      </c>
      <c r="B14" s="136">
        <v>2750</v>
      </c>
      <c r="C14" s="136"/>
      <c r="D14" s="136"/>
      <c r="E14" s="136"/>
      <c r="F14" s="136">
        <v>650</v>
      </c>
      <c r="G14" s="136"/>
      <c r="H14" s="136"/>
      <c r="I14" s="136"/>
      <c r="J14" s="136"/>
      <c r="K14" s="136"/>
      <c r="L14" s="136"/>
      <c r="M14" s="136"/>
      <c r="N14" s="136">
        <f t="shared" si="0"/>
        <v>8625</v>
      </c>
      <c r="O14" s="136">
        <f t="shared" si="0"/>
        <v>0</v>
      </c>
      <c r="P14" s="136">
        <f t="shared" si="0"/>
        <v>0</v>
      </c>
      <c r="Q14" s="136">
        <f t="shared" si="0"/>
        <v>0</v>
      </c>
    </row>
    <row r="15" spans="1:17" s="81" customFormat="1" ht="18" customHeight="1">
      <c r="A15" s="135" t="s">
        <v>310</v>
      </c>
      <c r="B15" s="136">
        <v>7367</v>
      </c>
      <c r="C15" s="136"/>
      <c r="D15" s="136"/>
      <c r="E15" s="136"/>
      <c r="F15" s="136">
        <v>750</v>
      </c>
      <c r="G15" s="136"/>
      <c r="H15" s="136"/>
      <c r="I15" s="136"/>
      <c r="J15" s="136"/>
      <c r="K15" s="136"/>
      <c r="L15" s="136"/>
      <c r="M15" s="136"/>
      <c r="N15" s="136">
        <f t="shared" si="0"/>
        <v>22114</v>
      </c>
      <c r="O15" s="136">
        <f t="shared" si="0"/>
        <v>0</v>
      </c>
      <c r="P15" s="136"/>
      <c r="Q15" s="136"/>
    </row>
    <row r="16" spans="1:17" s="81" customFormat="1" ht="18" customHeight="1">
      <c r="A16" s="135" t="s">
        <v>312</v>
      </c>
      <c r="B16" s="136">
        <v>681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>
        <f t="shared" si="0"/>
        <v>1975</v>
      </c>
      <c r="O16" s="136">
        <f t="shared" si="0"/>
        <v>0</v>
      </c>
      <c r="P16" s="136"/>
      <c r="Q16" s="136"/>
    </row>
    <row r="17" spans="1:17" s="81" customFormat="1" ht="18" customHeight="1">
      <c r="A17" s="135" t="s">
        <v>313</v>
      </c>
      <c r="B17" s="136">
        <v>1450</v>
      </c>
      <c r="C17" s="136"/>
      <c r="D17" s="136"/>
      <c r="E17" s="136"/>
      <c r="F17" s="136">
        <v>100</v>
      </c>
      <c r="G17" s="136"/>
      <c r="H17" s="136"/>
      <c r="I17" s="136"/>
      <c r="J17" s="136"/>
      <c r="K17" s="136"/>
      <c r="L17" s="136"/>
      <c r="M17" s="136"/>
      <c r="N17" s="136">
        <f t="shared" si="0"/>
        <v>4305</v>
      </c>
      <c r="O17" s="136">
        <f t="shared" si="0"/>
        <v>0</v>
      </c>
      <c r="P17" s="136"/>
      <c r="Q17" s="136"/>
    </row>
    <row r="18" spans="1:17" s="81" customFormat="1" ht="18" customHeight="1">
      <c r="A18" s="135" t="s">
        <v>241</v>
      </c>
      <c r="B18" s="136">
        <v>32056</v>
      </c>
      <c r="C18" s="136"/>
      <c r="D18" s="136"/>
      <c r="E18" s="136"/>
      <c r="F18" s="136">
        <v>77000</v>
      </c>
      <c r="G18" s="136"/>
      <c r="H18" s="136"/>
      <c r="I18" s="136"/>
      <c r="J18" s="136">
        <v>19712</v>
      </c>
      <c r="K18" s="136"/>
      <c r="L18" s="136"/>
      <c r="M18" s="136"/>
      <c r="N18" s="136">
        <f t="shared" si="0"/>
        <v>189674</v>
      </c>
      <c r="O18" s="136">
        <f t="shared" si="0"/>
        <v>0</v>
      </c>
      <c r="P18" s="136"/>
      <c r="Q18" s="136"/>
    </row>
    <row r="19" spans="1:17" s="81" customFormat="1" ht="18" customHeight="1">
      <c r="A19" s="135" t="s">
        <v>314</v>
      </c>
      <c r="B19" s="136">
        <v>7662</v>
      </c>
      <c r="C19" s="136">
        <v>1700</v>
      </c>
      <c r="D19" s="136"/>
      <c r="E19" s="136"/>
      <c r="F19" s="136"/>
      <c r="G19" s="136"/>
      <c r="H19" s="136"/>
      <c r="I19" s="136"/>
      <c r="J19" s="136">
        <v>3050</v>
      </c>
      <c r="K19" s="136"/>
      <c r="L19" s="136"/>
      <c r="M19" s="136"/>
      <c r="N19" s="136">
        <f t="shared" si="0"/>
        <v>25270</v>
      </c>
      <c r="O19" s="136">
        <f t="shared" si="0"/>
        <v>4930</v>
      </c>
      <c r="P19" s="136"/>
      <c r="Q19" s="136"/>
    </row>
    <row r="20" spans="1:17" s="81" customFormat="1" ht="18" customHeight="1">
      <c r="A20" s="135" t="s">
        <v>315</v>
      </c>
      <c r="B20" s="136">
        <v>2147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>
        <f t="shared" si="0"/>
        <v>6226</v>
      </c>
      <c r="O20" s="136">
        <f t="shared" si="0"/>
        <v>0</v>
      </c>
      <c r="P20" s="136"/>
      <c r="Q20" s="136"/>
    </row>
    <row r="21" spans="1:17" s="81" customFormat="1" ht="18" customHeight="1">
      <c r="A21" s="135" t="s">
        <v>242</v>
      </c>
      <c r="B21" s="136">
        <v>7631</v>
      </c>
      <c r="C21" s="136"/>
      <c r="D21" s="136"/>
      <c r="E21" s="136"/>
      <c r="F21" s="136">
        <v>1400</v>
      </c>
      <c r="G21" s="136"/>
      <c r="H21" s="136"/>
      <c r="I21" s="136"/>
      <c r="J21" s="136">
        <v>850</v>
      </c>
      <c r="K21" s="136"/>
      <c r="L21" s="136"/>
      <c r="M21" s="136"/>
      <c r="N21" s="136">
        <f t="shared" si="0"/>
        <v>24380</v>
      </c>
      <c r="O21" s="136">
        <f t="shared" si="0"/>
        <v>0</v>
      </c>
      <c r="P21" s="136"/>
      <c r="Q21" s="136"/>
    </row>
    <row r="22" spans="1:17" s="81" customFormat="1" ht="18" customHeight="1">
      <c r="A22" s="135" t="s">
        <v>316</v>
      </c>
      <c r="B22" s="136">
        <v>4349</v>
      </c>
      <c r="C22" s="136"/>
      <c r="D22" s="136"/>
      <c r="E22" s="136"/>
      <c r="F22" s="136">
        <v>2000</v>
      </c>
      <c r="G22" s="136"/>
      <c r="H22" s="136"/>
      <c r="I22" s="136"/>
      <c r="J22" s="136"/>
      <c r="K22" s="136"/>
      <c r="L22" s="136"/>
      <c r="M22" s="136"/>
      <c r="N22" s="136">
        <f t="shared" si="0"/>
        <v>14612</v>
      </c>
      <c r="O22" s="136">
        <f t="shared" si="0"/>
        <v>0</v>
      </c>
      <c r="P22" s="136"/>
      <c r="Q22" s="136"/>
    </row>
    <row r="23" spans="1:17" s="81" customFormat="1" ht="15" customHeight="1">
      <c r="A23" s="135" t="s">
        <v>317</v>
      </c>
      <c r="B23" s="136"/>
      <c r="C23" s="136"/>
      <c r="D23" s="136"/>
      <c r="E23" s="136"/>
      <c r="F23" s="136">
        <v>2500</v>
      </c>
      <c r="G23" s="136"/>
      <c r="H23" s="136"/>
      <c r="I23" s="136"/>
      <c r="J23" s="136"/>
      <c r="K23" s="136"/>
      <c r="L23" s="136"/>
      <c r="M23" s="136"/>
      <c r="N23" s="136">
        <f>ROUND(B23*2.9+F23+J23,0)</f>
        <v>2500</v>
      </c>
      <c r="O23" s="136">
        <f t="shared" si="0"/>
        <v>0</v>
      </c>
      <c r="P23" s="136">
        <f>ROUND(D23*2.9+H23+L23,0)</f>
        <v>0</v>
      </c>
      <c r="Q23" s="136">
        <f>ROUND(E23*2.9+I23+M23,0)</f>
        <v>0</v>
      </c>
    </row>
    <row r="24" spans="1:17" s="81" customFormat="1" ht="22.5">
      <c r="A24" s="135" t="s">
        <v>243</v>
      </c>
      <c r="B24" s="136">
        <f>SUM(B8:B23)</f>
        <v>72602</v>
      </c>
      <c r="C24" s="136">
        <f aca="true" t="shared" si="1" ref="C24:O24">SUM(C8:C23)</f>
        <v>1700</v>
      </c>
      <c r="D24" s="136">
        <f t="shared" si="1"/>
        <v>0</v>
      </c>
      <c r="E24" s="136">
        <f t="shared" si="1"/>
        <v>0</v>
      </c>
      <c r="F24" s="136">
        <f>SUM(F8:F23)</f>
        <v>96000</v>
      </c>
      <c r="G24" s="136">
        <f t="shared" si="1"/>
        <v>0</v>
      </c>
      <c r="H24" s="136">
        <f t="shared" si="1"/>
        <v>0</v>
      </c>
      <c r="I24" s="136">
        <f t="shared" si="1"/>
        <v>0</v>
      </c>
      <c r="J24" s="136">
        <f t="shared" si="1"/>
        <v>24462</v>
      </c>
      <c r="K24" s="136">
        <f t="shared" si="1"/>
        <v>0</v>
      </c>
      <c r="L24" s="136">
        <f t="shared" si="1"/>
        <v>0</v>
      </c>
      <c r="M24" s="136">
        <f t="shared" si="1"/>
        <v>0</v>
      </c>
      <c r="N24" s="136">
        <f t="shared" si="1"/>
        <v>331008</v>
      </c>
      <c r="O24" s="136">
        <f t="shared" si="1"/>
        <v>4930</v>
      </c>
      <c r="P24" s="136">
        <f>SUM(P8:P13)</f>
        <v>0</v>
      </c>
      <c r="Q24" s="136">
        <f>SUM(Q8:Q13)</f>
        <v>0</v>
      </c>
    </row>
    <row r="26" ht="12.75" hidden="1"/>
    <row r="28" spans="1:7" ht="19.5" customHeight="1">
      <c r="A28" s="57" t="s">
        <v>318</v>
      </c>
      <c r="G28" s="80" t="s">
        <v>301</v>
      </c>
    </row>
    <row r="29" ht="28.5" customHeight="1">
      <c r="A29" t="s">
        <v>262</v>
      </c>
    </row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</sheetData>
  <sheetProtection/>
  <mergeCells count="15">
    <mergeCell ref="C3:K3"/>
    <mergeCell ref="A5:A7"/>
    <mergeCell ref="B5:E5"/>
    <mergeCell ref="F5:I5"/>
    <mergeCell ref="J5:M5"/>
    <mergeCell ref="A2:Q2"/>
    <mergeCell ref="N5:Q5"/>
    <mergeCell ref="B6:C6"/>
    <mergeCell ref="D6:E6"/>
    <mergeCell ref="F6:G6"/>
    <mergeCell ref="H6:I6"/>
    <mergeCell ref="J6:K6"/>
    <mergeCell ref="L6:M6"/>
    <mergeCell ref="N6:O6"/>
    <mergeCell ref="P6:Q6"/>
  </mergeCells>
  <printOptions/>
  <pageMargins left="0.75" right="0.75" top="1" bottom="1" header="0.5" footer="0.5"/>
  <pageSetup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9"/>
  <sheetViews>
    <sheetView view="pageBreakPreview" zoomScaleSheetLayoutView="100" zoomScalePageLayoutView="0" workbookViewId="0" topLeftCell="A1">
      <selection activeCell="A12" sqref="A12"/>
    </sheetView>
  </sheetViews>
  <sheetFormatPr defaultColWidth="9.00390625" defaultRowHeight="12.75"/>
  <cols>
    <col min="1" max="1" width="14.875" style="63" customWidth="1"/>
    <col min="2" max="16" width="8.875" style="84" customWidth="1"/>
    <col min="17" max="17" width="10.375" style="84" customWidth="1"/>
  </cols>
  <sheetData>
    <row r="1" ht="12.75">
      <c r="Q1" s="84" t="s">
        <v>244</v>
      </c>
    </row>
    <row r="2" spans="1:17" ht="26.25" customHeight="1">
      <c r="A2" s="199" t="s">
        <v>296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</row>
    <row r="3" spans="1:13" ht="22.5" customHeight="1">
      <c r="A3" s="39"/>
      <c r="E3" s="221" t="s">
        <v>289</v>
      </c>
      <c r="F3" s="221"/>
      <c r="G3" s="221"/>
      <c r="H3" s="221"/>
      <c r="I3" s="221"/>
      <c r="J3" s="221"/>
      <c r="K3" s="221"/>
      <c r="L3" s="221"/>
      <c r="M3" s="221"/>
    </row>
    <row r="4" spans="1:17" ht="12.75">
      <c r="A4" s="62" t="s">
        <v>78</v>
      </c>
      <c r="B4" s="198" t="s">
        <v>221</v>
      </c>
      <c r="C4" s="198"/>
      <c r="D4" s="198"/>
      <c r="E4" s="198"/>
      <c r="F4" s="198" t="s">
        <v>245</v>
      </c>
      <c r="G4" s="198"/>
      <c r="H4" s="198"/>
      <c r="I4" s="198"/>
      <c r="J4" s="198" t="s">
        <v>222</v>
      </c>
      <c r="K4" s="198"/>
      <c r="L4" s="198"/>
      <c r="M4" s="198"/>
      <c r="N4" s="197" t="s">
        <v>70</v>
      </c>
      <c r="O4" s="197"/>
      <c r="P4" s="197"/>
      <c r="Q4" s="197"/>
    </row>
    <row r="5" spans="1:17" ht="12.75">
      <c r="A5" s="87"/>
      <c r="B5" s="198" t="s">
        <v>147</v>
      </c>
      <c r="C5" s="198"/>
      <c r="D5" s="198" t="s">
        <v>150</v>
      </c>
      <c r="E5" s="198"/>
      <c r="F5" s="198" t="s">
        <v>147</v>
      </c>
      <c r="G5" s="198"/>
      <c r="H5" s="198" t="s">
        <v>150</v>
      </c>
      <c r="I5" s="198"/>
      <c r="J5" s="198" t="s">
        <v>147</v>
      </c>
      <c r="K5" s="198"/>
      <c r="L5" s="198" t="s">
        <v>150</v>
      </c>
      <c r="M5" s="198"/>
      <c r="N5" s="197" t="s">
        <v>147</v>
      </c>
      <c r="O5" s="197"/>
      <c r="P5" s="197" t="s">
        <v>150</v>
      </c>
      <c r="Q5" s="197"/>
    </row>
    <row r="6" spans="1:17" ht="33.75">
      <c r="A6" s="87"/>
      <c r="B6" s="86" t="s">
        <v>264</v>
      </c>
      <c r="C6" s="86" t="s">
        <v>263</v>
      </c>
      <c r="D6" s="86" t="s">
        <v>264</v>
      </c>
      <c r="E6" s="86" t="s">
        <v>263</v>
      </c>
      <c r="F6" s="86" t="s">
        <v>264</v>
      </c>
      <c r="G6" s="86" t="s">
        <v>263</v>
      </c>
      <c r="H6" s="86" t="s">
        <v>264</v>
      </c>
      <c r="I6" s="86" t="s">
        <v>263</v>
      </c>
      <c r="J6" s="86" t="s">
        <v>264</v>
      </c>
      <c r="K6" s="86" t="s">
        <v>263</v>
      </c>
      <c r="L6" s="86" t="s">
        <v>264</v>
      </c>
      <c r="M6" s="86" t="s">
        <v>263</v>
      </c>
      <c r="N6" s="66" t="s">
        <v>264</v>
      </c>
      <c r="O6" s="66" t="s">
        <v>263</v>
      </c>
      <c r="P6" s="66" t="s">
        <v>264</v>
      </c>
      <c r="Q6" s="66" t="s">
        <v>263</v>
      </c>
    </row>
    <row r="7" spans="1:17" ht="12.75">
      <c r="A7" s="88" t="s">
        <v>246</v>
      </c>
      <c r="B7" s="66"/>
      <c r="C7" s="66"/>
      <c r="D7" s="66"/>
      <c r="E7" s="66"/>
      <c r="F7" s="66">
        <v>502</v>
      </c>
      <c r="G7" s="66">
        <v>5096</v>
      </c>
      <c r="H7" s="66"/>
      <c r="I7" s="66"/>
      <c r="J7" s="66">
        <v>156</v>
      </c>
      <c r="K7" s="66">
        <v>1583</v>
      </c>
      <c r="L7" s="66"/>
      <c r="M7" s="66"/>
      <c r="N7" s="66">
        <f aca="true" t="shared" si="0" ref="N7:Q12">B7+F7+J7</f>
        <v>658</v>
      </c>
      <c r="O7" s="66">
        <f t="shared" si="0"/>
        <v>6679</v>
      </c>
      <c r="P7" s="66">
        <f t="shared" si="0"/>
        <v>0</v>
      </c>
      <c r="Q7" s="66">
        <f t="shared" si="0"/>
        <v>0</v>
      </c>
    </row>
    <row r="8" spans="1:17" ht="12.75">
      <c r="A8" s="88" t="s">
        <v>297</v>
      </c>
      <c r="B8" s="66"/>
      <c r="C8" s="66"/>
      <c r="D8" s="66"/>
      <c r="E8" s="66"/>
      <c r="F8" s="66">
        <v>73</v>
      </c>
      <c r="G8" s="66">
        <v>607</v>
      </c>
      <c r="H8" s="66"/>
      <c r="I8" s="66"/>
      <c r="J8" s="66"/>
      <c r="K8" s="66"/>
      <c r="L8" s="66"/>
      <c r="M8" s="66"/>
      <c r="N8" s="66">
        <f t="shared" si="0"/>
        <v>73</v>
      </c>
      <c r="O8" s="66">
        <f t="shared" si="0"/>
        <v>607</v>
      </c>
      <c r="P8" s="66">
        <f t="shared" si="0"/>
        <v>0</v>
      </c>
      <c r="Q8" s="66">
        <f t="shared" si="0"/>
        <v>0</v>
      </c>
    </row>
    <row r="9" spans="1:17" ht="12.75">
      <c r="A9" s="88" t="s">
        <v>247</v>
      </c>
      <c r="B9" s="66"/>
      <c r="C9" s="66"/>
      <c r="D9" s="66"/>
      <c r="E9" s="66"/>
      <c r="F9" s="66">
        <v>65</v>
      </c>
      <c r="G9" s="66">
        <v>527</v>
      </c>
      <c r="H9" s="66"/>
      <c r="I9" s="66"/>
      <c r="J9" s="66"/>
      <c r="K9" s="66"/>
      <c r="L9" s="66"/>
      <c r="M9" s="66"/>
      <c r="N9" s="66">
        <f t="shared" si="0"/>
        <v>65</v>
      </c>
      <c r="O9" s="66">
        <f t="shared" si="0"/>
        <v>527</v>
      </c>
      <c r="P9" s="66">
        <f t="shared" si="0"/>
        <v>0</v>
      </c>
      <c r="Q9" s="66">
        <f t="shared" si="0"/>
        <v>0</v>
      </c>
    </row>
    <row r="10" spans="1:17" ht="12.75">
      <c r="A10" s="88" t="s">
        <v>298</v>
      </c>
      <c r="B10" s="66"/>
      <c r="C10" s="66"/>
      <c r="D10" s="66"/>
      <c r="E10" s="66"/>
      <c r="F10" s="66">
        <v>110</v>
      </c>
      <c r="G10" s="66">
        <v>1152</v>
      </c>
      <c r="H10" s="66"/>
      <c r="I10" s="66"/>
      <c r="J10" s="66"/>
      <c r="K10" s="66"/>
      <c r="L10" s="66"/>
      <c r="M10" s="66"/>
      <c r="N10" s="66">
        <f t="shared" si="0"/>
        <v>110</v>
      </c>
      <c r="O10" s="66">
        <f t="shared" si="0"/>
        <v>1152</v>
      </c>
      <c r="P10" s="66">
        <f t="shared" si="0"/>
        <v>0</v>
      </c>
      <c r="Q10" s="66">
        <f t="shared" si="0"/>
        <v>0</v>
      </c>
    </row>
    <row r="11" spans="1:17" ht="22.5">
      <c r="A11" s="88" t="s">
        <v>332</v>
      </c>
      <c r="B11" s="66"/>
      <c r="C11" s="66"/>
      <c r="D11" s="66"/>
      <c r="E11" s="66"/>
      <c r="F11" s="66">
        <v>132</v>
      </c>
      <c r="G11" s="66">
        <v>1332</v>
      </c>
      <c r="H11" s="66"/>
      <c r="I11" s="66"/>
      <c r="J11" s="66"/>
      <c r="K11" s="66"/>
      <c r="L11" s="66"/>
      <c r="M11" s="66"/>
      <c r="N11" s="66">
        <f t="shared" si="0"/>
        <v>132</v>
      </c>
      <c r="O11" s="66">
        <f t="shared" si="0"/>
        <v>1332</v>
      </c>
      <c r="P11" s="66">
        <f t="shared" si="0"/>
        <v>0</v>
      </c>
      <c r="Q11" s="66">
        <f t="shared" si="0"/>
        <v>0</v>
      </c>
    </row>
    <row r="12" spans="1:17" ht="12.75">
      <c r="A12" s="88" t="s">
        <v>299</v>
      </c>
      <c r="B12" s="66"/>
      <c r="C12" s="66"/>
      <c r="D12" s="66"/>
      <c r="E12" s="66"/>
      <c r="F12" s="66">
        <v>227</v>
      </c>
      <c r="G12" s="66">
        <v>1995</v>
      </c>
      <c r="H12" s="66"/>
      <c r="I12" s="66"/>
      <c r="J12" s="66"/>
      <c r="K12" s="66"/>
      <c r="L12" s="66"/>
      <c r="M12" s="66"/>
      <c r="N12" s="66">
        <f t="shared" si="0"/>
        <v>227</v>
      </c>
      <c r="O12" s="66">
        <f t="shared" si="0"/>
        <v>1995</v>
      </c>
      <c r="P12" s="66">
        <f t="shared" si="0"/>
        <v>0</v>
      </c>
      <c r="Q12" s="66">
        <f t="shared" si="0"/>
        <v>0</v>
      </c>
    </row>
    <row r="13" spans="1:17" ht="12.75">
      <c r="A13" s="88" t="s">
        <v>248</v>
      </c>
      <c r="B13" s="66">
        <f aca="true" t="shared" si="1" ref="B13:Q13">SUM(B7:B12)</f>
        <v>0</v>
      </c>
      <c r="C13" s="66">
        <f t="shared" si="1"/>
        <v>0</v>
      </c>
      <c r="D13" s="66">
        <f t="shared" si="1"/>
        <v>0</v>
      </c>
      <c r="E13" s="66">
        <f t="shared" si="1"/>
        <v>0</v>
      </c>
      <c r="F13" s="66">
        <f t="shared" si="1"/>
        <v>1109</v>
      </c>
      <c r="G13" s="66">
        <f t="shared" si="1"/>
        <v>10709</v>
      </c>
      <c r="H13" s="66">
        <f t="shared" si="1"/>
        <v>0</v>
      </c>
      <c r="I13" s="66">
        <f t="shared" si="1"/>
        <v>0</v>
      </c>
      <c r="J13" s="66">
        <f t="shared" si="1"/>
        <v>156</v>
      </c>
      <c r="K13" s="66">
        <f t="shared" si="1"/>
        <v>1583</v>
      </c>
      <c r="L13" s="66">
        <f t="shared" si="1"/>
        <v>0</v>
      </c>
      <c r="M13" s="66">
        <f t="shared" si="1"/>
        <v>0</v>
      </c>
      <c r="N13" s="66">
        <f t="shared" si="1"/>
        <v>1265</v>
      </c>
      <c r="O13" s="66">
        <f t="shared" si="1"/>
        <v>12292</v>
      </c>
      <c r="P13" s="66">
        <f t="shared" si="1"/>
        <v>0</v>
      </c>
      <c r="Q13" s="66">
        <f t="shared" si="1"/>
        <v>0</v>
      </c>
    </row>
    <row r="14" spans="1:17" ht="12.75">
      <c r="A14" s="89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</row>
    <row r="15" spans="1:17" ht="12.75">
      <c r="A15" s="89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</row>
    <row r="17" spans="1:8" ht="15.75" customHeight="1">
      <c r="A17" s="90" t="s">
        <v>300</v>
      </c>
      <c r="F17" s="220" t="s">
        <v>301</v>
      </c>
      <c r="G17" s="220"/>
      <c r="H17" s="220"/>
    </row>
    <row r="18" ht="15.75" customHeight="1">
      <c r="A18" s="90"/>
    </row>
    <row r="19" ht="24.75" customHeight="1">
      <c r="A19" s="63" t="s">
        <v>219</v>
      </c>
    </row>
  </sheetData>
  <sheetProtection/>
  <mergeCells count="15">
    <mergeCell ref="F4:I4"/>
    <mergeCell ref="J4:M4"/>
    <mergeCell ref="N4:Q4"/>
    <mergeCell ref="A2:Q2"/>
    <mergeCell ref="B4:E4"/>
    <mergeCell ref="E3:M3"/>
    <mergeCell ref="P5:Q5"/>
    <mergeCell ref="B5:C5"/>
    <mergeCell ref="D5:E5"/>
    <mergeCell ref="F5:G5"/>
    <mergeCell ref="H5:I5"/>
    <mergeCell ref="F17:H17"/>
    <mergeCell ref="J5:K5"/>
    <mergeCell ref="L5:M5"/>
    <mergeCell ref="N5:O5"/>
  </mergeCells>
  <printOptions/>
  <pageMargins left="0.58" right="0.35" top="0.67" bottom="1" header="0.5" footer="0.5"/>
  <pageSetup horizontalDpi="600" verticalDpi="6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view="pageBreakPreview" zoomScaleNormal="120" zoomScaleSheetLayoutView="100" zoomScalePageLayoutView="0" workbookViewId="0" topLeftCell="A1">
      <selection activeCell="F20" sqref="F20"/>
    </sheetView>
  </sheetViews>
  <sheetFormatPr defaultColWidth="9.00390625" defaultRowHeight="12.75"/>
  <cols>
    <col min="1" max="1" width="54.25390625" style="99" customWidth="1"/>
    <col min="2" max="2" width="3.25390625" style="99" customWidth="1"/>
    <col min="3" max="3" width="11.75390625" style="99" hidden="1" customWidth="1"/>
    <col min="4" max="4" width="14.625" style="99" customWidth="1"/>
    <col min="5" max="5" width="12.00390625" style="99" customWidth="1"/>
    <col min="6" max="6" width="14.125" style="99" customWidth="1"/>
    <col min="7" max="7" width="13.375" style="99" customWidth="1"/>
    <col min="8" max="8" width="11.375" style="99" customWidth="1"/>
    <col min="9" max="9" width="21.875" style="99" hidden="1" customWidth="1"/>
    <col min="10" max="16384" width="9.125" style="99" customWidth="1"/>
  </cols>
  <sheetData>
    <row r="1" ht="11.25">
      <c r="I1" s="100"/>
    </row>
    <row r="2" spans="1:9" s="101" customFormat="1" ht="30" customHeight="1">
      <c r="A2" s="201" t="s">
        <v>319</v>
      </c>
      <c r="B2" s="201"/>
      <c r="C2" s="201"/>
      <c r="D2" s="201"/>
      <c r="E2" s="201"/>
      <c r="F2" s="201"/>
      <c r="G2" s="201"/>
      <c r="H2" s="201"/>
      <c r="I2" s="201"/>
    </row>
    <row r="3" spans="1:9" s="101" customFormat="1" ht="30" customHeight="1">
      <c r="A3" s="222" t="s">
        <v>289</v>
      </c>
      <c r="B3" s="222"/>
      <c r="C3" s="222"/>
      <c r="D3" s="222"/>
      <c r="E3" s="222"/>
      <c r="F3" s="222"/>
      <c r="G3" s="222"/>
      <c r="H3" s="222"/>
      <c r="I3" s="222"/>
    </row>
    <row r="4" spans="1:9" s="101" customFormat="1" ht="10.5" customHeight="1">
      <c r="A4" s="203" t="s">
        <v>65</v>
      </c>
      <c r="B4" s="203"/>
      <c r="C4" s="203"/>
      <c r="D4" s="203"/>
      <c r="E4" s="203"/>
      <c r="F4" s="203"/>
      <c r="G4" s="203"/>
      <c r="H4" s="203"/>
      <c r="I4" s="203"/>
    </row>
    <row r="5" spans="1:9" s="101" customFormat="1" ht="15.75" customHeight="1">
      <c r="A5" s="102"/>
      <c r="B5" s="102"/>
      <c r="C5" s="102"/>
      <c r="D5" s="102"/>
      <c r="E5" s="102"/>
      <c r="F5" s="102"/>
      <c r="G5" s="102"/>
      <c r="H5" s="102" t="s">
        <v>287</v>
      </c>
      <c r="I5" s="103" t="s">
        <v>220</v>
      </c>
    </row>
    <row r="6" spans="1:10" s="101" customFormat="1" ht="11.25">
      <c r="A6" s="204" t="s">
        <v>0</v>
      </c>
      <c r="B6" s="204" t="s">
        <v>1</v>
      </c>
      <c r="C6" s="206" t="s">
        <v>223</v>
      </c>
      <c r="D6" s="208" t="s">
        <v>66</v>
      </c>
      <c r="E6" s="208"/>
      <c r="F6" s="208"/>
      <c r="G6" s="208"/>
      <c r="H6" s="208"/>
      <c r="I6" s="209" t="s">
        <v>67</v>
      </c>
      <c r="J6" s="105"/>
    </row>
    <row r="7" spans="1:9" s="101" customFormat="1" ht="63">
      <c r="A7" s="205"/>
      <c r="B7" s="205"/>
      <c r="C7" s="207"/>
      <c r="D7" s="104" t="s">
        <v>275</v>
      </c>
      <c r="E7" s="104" t="s">
        <v>68</v>
      </c>
      <c r="F7" s="104" t="s">
        <v>69</v>
      </c>
      <c r="G7" s="104" t="s">
        <v>71</v>
      </c>
      <c r="H7" s="104" t="s">
        <v>70</v>
      </c>
      <c r="I7" s="210"/>
    </row>
    <row r="8" spans="1:9" s="101" customFormat="1" ht="11.25">
      <c r="A8" s="107" t="s">
        <v>2</v>
      </c>
      <c r="B8" s="107" t="s">
        <v>3</v>
      </c>
      <c r="C8" s="107" t="s">
        <v>4</v>
      </c>
      <c r="D8" s="106" t="s">
        <v>72</v>
      </c>
      <c r="E8" s="106" t="s">
        <v>5</v>
      </c>
      <c r="F8" s="106" t="s">
        <v>6</v>
      </c>
      <c r="G8" s="108" t="s">
        <v>7</v>
      </c>
      <c r="H8" s="108" t="s">
        <v>8</v>
      </c>
      <c r="I8" s="109" t="s">
        <v>9</v>
      </c>
    </row>
    <row r="9" spans="1:9" s="101" customFormat="1" ht="11.25">
      <c r="A9" s="110" t="s">
        <v>11</v>
      </c>
      <c r="B9" s="107" t="s">
        <v>12</v>
      </c>
      <c r="C9" s="111">
        <f>H9+I9</f>
        <v>171933.42</v>
      </c>
      <c r="D9" s="111">
        <f>D10+D14+D21+D22+D23</f>
        <v>161001.07</v>
      </c>
      <c r="E9" s="111">
        <f>E10+E14+E21+E22+E23</f>
        <v>0</v>
      </c>
      <c r="F9" s="111">
        <f>F10+F14+F21+F22+F23</f>
        <v>10932.349999999999</v>
      </c>
      <c r="G9" s="111">
        <f>G10+G14+G21+G22+G23</f>
        <v>0</v>
      </c>
      <c r="H9" s="111">
        <f>D9+E9+F9+G9</f>
        <v>171933.42</v>
      </c>
      <c r="I9" s="111">
        <f>I10+I14+I21+I22+I23</f>
        <v>0</v>
      </c>
    </row>
    <row r="10" spans="1:9" s="101" customFormat="1" ht="21">
      <c r="A10" s="110" t="s">
        <v>13</v>
      </c>
      <c r="B10" s="107" t="s">
        <v>14</v>
      </c>
      <c r="C10" s="111">
        <f aca="true" t="shared" si="0" ref="C10:C36">H10+I10</f>
        <v>140985.4</v>
      </c>
      <c r="D10" s="111">
        <f>D11+D12+D13</f>
        <v>133116.1</v>
      </c>
      <c r="E10" s="111">
        <f>E11+E12+E13</f>
        <v>0</v>
      </c>
      <c r="F10" s="111">
        <f>F11+F12+F13</f>
        <v>7869.3</v>
      </c>
      <c r="G10" s="111">
        <f>G11+G12+G13</f>
        <v>0</v>
      </c>
      <c r="H10" s="111">
        <f aca="true" t="shared" si="1" ref="H10:H36">D10+E10+F10+G10</f>
        <v>140985.4</v>
      </c>
      <c r="I10" s="111">
        <f>I11+I12+I13</f>
        <v>0</v>
      </c>
    </row>
    <row r="11" spans="1:9" s="101" customFormat="1" ht="11.25">
      <c r="A11" s="110" t="s">
        <v>15</v>
      </c>
      <c r="B11" s="107" t="s">
        <v>16</v>
      </c>
      <c r="C11" s="111">
        <f t="shared" si="0"/>
        <v>108007.25</v>
      </c>
      <c r="D11" s="112">
        <v>101986.25</v>
      </c>
      <c r="E11" s="113"/>
      <c r="F11" s="113">
        <v>6021</v>
      </c>
      <c r="G11" s="114"/>
      <c r="H11" s="111">
        <f t="shared" si="1"/>
        <v>108007.25</v>
      </c>
      <c r="I11" s="115"/>
    </row>
    <row r="12" spans="1:9" s="101" customFormat="1" ht="11.25">
      <c r="A12" s="110" t="s">
        <v>17</v>
      </c>
      <c r="B12" s="107" t="s">
        <v>18</v>
      </c>
      <c r="C12" s="111">
        <f t="shared" si="0"/>
        <v>360</v>
      </c>
      <c r="D12" s="112">
        <v>330</v>
      </c>
      <c r="E12" s="113"/>
      <c r="F12" s="113">
        <v>30</v>
      </c>
      <c r="G12" s="114"/>
      <c r="H12" s="111">
        <f t="shared" si="1"/>
        <v>360</v>
      </c>
      <c r="I12" s="115"/>
    </row>
    <row r="13" spans="1:9" s="101" customFormat="1" ht="11.25">
      <c r="A13" s="110" t="s">
        <v>19</v>
      </c>
      <c r="B13" s="107" t="s">
        <v>20</v>
      </c>
      <c r="C13" s="111">
        <f t="shared" si="0"/>
        <v>32618.149999999998</v>
      </c>
      <c r="D13" s="112">
        <v>30799.85</v>
      </c>
      <c r="E13" s="113"/>
      <c r="F13" s="113">
        <v>1818.3</v>
      </c>
      <c r="G13" s="114"/>
      <c r="H13" s="111">
        <f t="shared" si="1"/>
        <v>32618.149999999998</v>
      </c>
      <c r="I13" s="115"/>
    </row>
    <row r="14" spans="1:9" s="101" customFormat="1" ht="16.5" customHeight="1">
      <c r="A14" s="110" t="s">
        <v>21</v>
      </c>
      <c r="B14" s="107" t="s">
        <v>22</v>
      </c>
      <c r="C14" s="111">
        <f t="shared" si="0"/>
        <v>13963</v>
      </c>
      <c r="D14" s="111">
        <f>D15+D16+D17+D18+D19+D20</f>
        <v>13058</v>
      </c>
      <c r="E14" s="111">
        <f>E15+E16+E17+E18+E19+E20</f>
        <v>0</v>
      </c>
      <c r="F14" s="111">
        <f>F15+F16+F17+F18+F19+F20</f>
        <v>905</v>
      </c>
      <c r="G14" s="111">
        <f>G15+G16+G17+G18+G19+G20</f>
        <v>0</v>
      </c>
      <c r="H14" s="111">
        <f t="shared" si="1"/>
        <v>13963</v>
      </c>
      <c r="I14" s="111">
        <f>I15+I16+I17+I18+I19+I20</f>
        <v>0</v>
      </c>
    </row>
    <row r="15" spans="1:9" s="101" customFormat="1" ht="11.25">
      <c r="A15" s="110" t="s">
        <v>23</v>
      </c>
      <c r="B15" s="107" t="s">
        <v>24</v>
      </c>
      <c r="C15" s="111">
        <f t="shared" si="0"/>
        <v>270</v>
      </c>
      <c r="D15" s="112">
        <v>240</v>
      </c>
      <c r="E15" s="113"/>
      <c r="F15" s="113">
        <v>30</v>
      </c>
      <c r="G15" s="114"/>
      <c r="H15" s="111">
        <f t="shared" si="1"/>
        <v>270</v>
      </c>
      <c r="I15" s="115"/>
    </row>
    <row r="16" spans="1:9" s="101" customFormat="1" ht="11.25">
      <c r="A16" s="110" t="s">
        <v>25</v>
      </c>
      <c r="B16" s="107" t="s">
        <v>26</v>
      </c>
      <c r="C16" s="111">
        <f t="shared" si="0"/>
        <v>230</v>
      </c>
      <c r="D16" s="112">
        <v>230</v>
      </c>
      <c r="E16" s="113"/>
      <c r="F16" s="113"/>
      <c r="G16" s="114"/>
      <c r="H16" s="111">
        <f t="shared" si="1"/>
        <v>230</v>
      </c>
      <c r="I16" s="115"/>
    </row>
    <row r="17" spans="1:9" s="101" customFormat="1" ht="11.25">
      <c r="A17" s="110" t="s">
        <v>27</v>
      </c>
      <c r="B17" s="107" t="s">
        <v>28</v>
      </c>
      <c r="C17" s="111">
        <f t="shared" si="0"/>
        <v>6520</v>
      </c>
      <c r="D17" s="112">
        <v>6320</v>
      </c>
      <c r="E17" s="113"/>
      <c r="F17" s="113">
        <v>200</v>
      </c>
      <c r="G17" s="114"/>
      <c r="H17" s="111">
        <f t="shared" si="1"/>
        <v>6520</v>
      </c>
      <c r="I17" s="115"/>
    </row>
    <row r="18" spans="1:9" s="101" customFormat="1" ht="11.25">
      <c r="A18" s="110" t="s">
        <v>29</v>
      </c>
      <c r="B18" s="107" t="s">
        <v>10</v>
      </c>
      <c r="C18" s="111">
        <f t="shared" si="0"/>
        <v>0</v>
      </c>
      <c r="D18" s="112"/>
      <c r="E18" s="113"/>
      <c r="F18" s="113"/>
      <c r="G18" s="114"/>
      <c r="H18" s="111">
        <f t="shared" si="1"/>
        <v>0</v>
      </c>
      <c r="I18" s="115"/>
    </row>
    <row r="19" spans="1:9" s="101" customFormat="1" ht="11.25">
      <c r="A19" s="110" t="s">
        <v>30</v>
      </c>
      <c r="B19" s="107" t="s">
        <v>31</v>
      </c>
      <c r="C19" s="111">
        <f t="shared" si="0"/>
        <v>3235</v>
      </c>
      <c r="D19" s="112">
        <v>2850</v>
      </c>
      <c r="E19" s="113"/>
      <c r="F19" s="113">
        <v>385</v>
      </c>
      <c r="G19" s="114"/>
      <c r="H19" s="111">
        <f t="shared" si="1"/>
        <v>3235</v>
      </c>
      <c r="I19" s="115"/>
    </row>
    <row r="20" spans="1:9" s="101" customFormat="1" ht="11.25">
      <c r="A20" s="110" t="s">
        <v>32</v>
      </c>
      <c r="B20" s="107" t="s">
        <v>33</v>
      </c>
      <c r="C20" s="111">
        <f t="shared" si="0"/>
        <v>3708</v>
      </c>
      <c r="D20" s="112">
        <v>3418</v>
      </c>
      <c r="E20" s="113"/>
      <c r="F20" s="113">
        <v>290</v>
      </c>
      <c r="G20" s="114"/>
      <c r="H20" s="111">
        <f t="shared" si="1"/>
        <v>3708</v>
      </c>
      <c r="I20" s="115"/>
    </row>
    <row r="21" spans="1:9" s="101" customFormat="1" ht="11.25">
      <c r="A21" s="110" t="s">
        <v>34</v>
      </c>
      <c r="B21" s="107" t="s">
        <v>35</v>
      </c>
      <c r="C21" s="111">
        <f t="shared" si="0"/>
        <v>0</v>
      </c>
      <c r="D21" s="113"/>
      <c r="E21" s="113"/>
      <c r="F21" s="113"/>
      <c r="G21" s="114"/>
      <c r="H21" s="111">
        <f t="shared" si="1"/>
        <v>0</v>
      </c>
      <c r="I21" s="115"/>
    </row>
    <row r="22" spans="1:9" s="101" customFormat="1" ht="11.25">
      <c r="A22" s="110" t="s">
        <v>36</v>
      </c>
      <c r="B22" s="107" t="s">
        <v>37</v>
      </c>
      <c r="C22" s="111">
        <f t="shared" si="0"/>
        <v>600</v>
      </c>
      <c r="D22" s="112">
        <v>600</v>
      </c>
      <c r="E22" s="113"/>
      <c r="F22" s="113"/>
      <c r="G22" s="114"/>
      <c r="H22" s="111">
        <f t="shared" si="1"/>
        <v>600</v>
      </c>
      <c r="I22" s="115"/>
    </row>
    <row r="23" spans="1:9" s="101" customFormat="1" ht="11.25">
      <c r="A23" s="110" t="s">
        <v>38</v>
      </c>
      <c r="B23" s="107" t="s">
        <v>39</v>
      </c>
      <c r="C23" s="111">
        <f t="shared" si="0"/>
        <v>16385.02</v>
      </c>
      <c r="D23" s="111">
        <f>D24+D28+D29</f>
        <v>14226.970000000001</v>
      </c>
      <c r="E23" s="111">
        <f>E24+E28+E29</f>
        <v>0</v>
      </c>
      <c r="F23" s="111">
        <f>F24+F28+F29</f>
        <v>2158.05</v>
      </c>
      <c r="G23" s="111">
        <f>G24+G28+G29</f>
        <v>0</v>
      </c>
      <c r="H23" s="111">
        <f t="shared" si="1"/>
        <v>16385.02</v>
      </c>
      <c r="I23" s="111">
        <f>I24+I28+I29</f>
        <v>0</v>
      </c>
    </row>
    <row r="24" spans="1:9" s="101" customFormat="1" ht="21">
      <c r="A24" s="110" t="s">
        <v>40</v>
      </c>
      <c r="B24" s="107" t="s">
        <v>41</v>
      </c>
      <c r="C24" s="111">
        <f t="shared" si="0"/>
        <v>5800</v>
      </c>
      <c r="D24" s="111">
        <f>D25+D26+D27</f>
        <v>5500</v>
      </c>
      <c r="E24" s="111">
        <f>E25+E26+E27</f>
        <v>0</v>
      </c>
      <c r="F24" s="111">
        <f>F25+F26+F27</f>
        <v>300</v>
      </c>
      <c r="G24" s="111">
        <f>G25+G26+G27</f>
        <v>0</v>
      </c>
      <c r="H24" s="111">
        <f t="shared" si="1"/>
        <v>5800</v>
      </c>
      <c r="I24" s="111">
        <f>I25+I26+I27</f>
        <v>0</v>
      </c>
    </row>
    <row r="25" spans="1:9" s="101" customFormat="1" ht="11.25">
      <c r="A25" s="110" t="s">
        <v>42</v>
      </c>
      <c r="B25" s="107" t="s">
        <v>43</v>
      </c>
      <c r="C25" s="111">
        <f t="shared" si="0"/>
        <v>2800</v>
      </c>
      <c r="D25" s="112">
        <v>2500</v>
      </c>
      <c r="E25" s="113"/>
      <c r="F25" s="113">
        <v>300</v>
      </c>
      <c r="G25" s="114"/>
      <c r="H25" s="111">
        <f t="shared" si="1"/>
        <v>2800</v>
      </c>
      <c r="I25" s="115"/>
    </row>
    <row r="26" spans="1:9" s="101" customFormat="1" ht="11.25">
      <c r="A26" s="110" t="s">
        <v>44</v>
      </c>
      <c r="B26" s="107" t="s">
        <v>45</v>
      </c>
      <c r="C26" s="111">
        <f t="shared" si="0"/>
        <v>0</v>
      </c>
      <c r="D26" s="113"/>
      <c r="E26" s="113"/>
      <c r="F26" s="113"/>
      <c r="G26" s="114"/>
      <c r="H26" s="111">
        <f t="shared" si="1"/>
        <v>0</v>
      </c>
      <c r="I26" s="115"/>
    </row>
    <row r="27" spans="1:9" s="101" customFormat="1" ht="11.25">
      <c r="A27" s="110" t="s">
        <v>46</v>
      </c>
      <c r="B27" s="107" t="s">
        <v>47</v>
      </c>
      <c r="C27" s="111">
        <f t="shared" si="0"/>
        <v>3000</v>
      </c>
      <c r="D27" s="112">
        <v>3000</v>
      </c>
      <c r="E27" s="113"/>
      <c r="F27" s="113"/>
      <c r="G27" s="114"/>
      <c r="H27" s="111">
        <f t="shared" si="1"/>
        <v>3000</v>
      </c>
      <c r="I27" s="115"/>
    </row>
    <row r="28" spans="1:9" s="101" customFormat="1" ht="11.25">
      <c r="A28" s="110" t="s">
        <v>48</v>
      </c>
      <c r="B28" s="107" t="s">
        <v>49</v>
      </c>
      <c r="C28" s="111">
        <f t="shared" si="0"/>
        <v>0</v>
      </c>
      <c r="D28" s="113"/>
      <c r="E28" s="113"/>
      <c r="F28" s="113"/>
      <c r="G28" s="114"/>
      <c r="H28" s="111">
        <f t="shared" si="1"/>
        <v>0</v>
      </c>
      <c r="I28" s="115"/>
    </row>
    <row r="29" spans="1:9" s="101" customFormat="1" ht="21">
      <c r="A29" s="110" t="s">
        <v>50</v>
      </c>
      <c r="B29" s="107" t="s">
        <v>51</v>
      </c>
      <c r="C29" s="111">
        <f t="shared" si="0"/>
        <v>10585.02</v>
      </c>
      <c r="D29" s="111">
        <f>D30+D31+D32+D33+D34+D35+D36</f>
        <v>8726.970000000001</v>
      </c>
      <c r="E29" s="111">
        <f>E30+E31+E32+E33+E34+E35+E36</f>
        <v>0</v>
      </c>
      <c r="F29" s="111">
        <f>F30+F31+F32+F33+F34+F35+F36</f>
        <v>1858.05</v>
      </c>
      <c r="G29" s="111">
        <f>G30+G31+G32+G33+G34+G35+G36</f>
        <v>0</v>
      </c>
      <c r="H29" s="111">
        <f t="shared" si="1"/>
        <v>10585.02</v>
      </c>
      <c r="I29" s="111">
        <f>I30+I31+I32+I33+I34+I35+I36</f>
        <v>0</v>
      </c>
    </row>
    <row r="30" spans="1:9" s="101" customFormat="1" ht="11.25">
      <c r="A30" s="110" t="s">
        <v>52</v>
      </c>
      <c r="B30" s="107" t="s">
        <v>53</v>
      </c>
      <c r="C30" s="111">
        <f t="shared" si="0"/>
        <v>1719.33</v>
      </c>
      <c r="D30" s="112">
        <v>595</v>
      </c>
      <c r="E30" s="113"/>
      <c r="F30" s="113">
        <v>1124.33</v>
      </c>
      <c r="G30" s="114"/>
      <c r="H30" s="111">
        <f t="shared" si="1"/>
        <v>1719.33</v>
      </c>
      <c r="I30" s="115"/>
    </row>
    <row r="31" spans="1:9" s="101" customFormat="1" ht="11.25">
      <c r="A31" s="110" t="s">
        <v>44</v>
      </c>
      <c r="B31" s="107" t="s">
        <v>54</v>
      </c>
      <c r="C31" s="111">
        <f t="shared" si="0"/>
        <v>0</v>
      </c>
      <c r="D31" s="112"/>
      <c r="E31" s="113"/>
      <c r="F31" s="113"/>
      <c r="G31" s="114"/>
      <c r="H31" s="111">
        <f t="shared" si="1"/>
        <v>0</v>
      </c>
      <c r="I31" s="115"/>
    </row>
    <row r="32" spans="1:9" s="101" customFormat="1" ht="11.25">
      <c r="A32" s="110" t="s">
        <v>55</v>
      </c>
      <c r="B32" s="107" t="s">
        <v>56</v>
      </c>
      <c r="C32" s="111">
        <f t="shared" si="0"/>
        <v>0</v>
      </c>
      <c r="D32" s="112"/>
      <c r="E32" s="113"/>
      <c r="F32" s="113"/>
      <c r="G32" s="114"/>
      <c r="H32" s="111">
        <f t="shared" si="1"/>
        <v>0</v>
      </c>
      <c r="I32" s="115"/>
    </row>
    <row r="33" spans="1:9" s="101" customFormat="1" ht="11.25">
      <c r="A33" s="110" t="s">
        <v>57</v>
      </c>
      <c r="B33" s="107" t="s">
        <v>58</v>
      </c>
      <c r="C33" s="111">
        <f t="shared" si="0"/>
        <v>0</v>
      </c>
      <c r="D33" s="112"/>
      <c r="E33" s="113"/>
      <c r="F33" s="113"/>
      <c r="G33" s="114"/>
      <c r="H33" s="111">
        <f t="shared" si="1"/>
        <v>0</v>
      </c>
      <c r="I33" s="115"/>
    </row>
    <row r="34" spans="1:9" s="101" customFormat="1" ht="11.25">
      <c r="A34" s="110" t="s">
        <v>59</v>
      </c>
      <c r="B34" s="107" t="s">
        <v>60</v>
      </c>
      <c r="C34" s="111">
        <f t="shared" si="0"/>
        <v>1800</v>
      </c>
      <c r="D34" s="112">
        <v>1800</v>
      </c>
      <c r="E34" s="113"/>
      <c r="F34" s="113"/>
      <c r="G34" s="114"/>
      <c r="H34" s="111">
        <f t="shared" si="1"/>
        <v>1800</v>
      </c>
      <c r="I34" s="115"/>
    </row>
    <row r="35" spans="1:9" s="101" customFormat="1" ht="11.25">
      <c r="A35" s="110" t="s">
        <v>61</v>
      </c>
      <c r="B35" s="107" t="s">
        <v>62</v>
      </c>
      <c r="C35" s="111">
        <f t="shared" si="0"/>
        <v>530</v>
      </c>
      <c r="D35" s="112">
        <v>530</v>
      </c>
      <c r="E35" s="113"/>
      <c r="F35" s="113"/>
      <c r="G35" s="114"/>
      <c r="H35" s="111">
        <f t="shared" si="1"/>
        <v>530</v>
      </c>
      <c r="I35" s="115"/>
    </row>
    <row r="36" spans="1:9" s="101" customFormat="1" ht="11.25">
      <c r="A36" s="110" t="s">
        <v>63</v>
      </c>
      <c r="B36" s="107" t="s">
        <v>64</v>
      </c>
      <c r="C36" s="111">
        <f t="shared" si="0"/>
        <v>6535.6900000000005</v>
      </c>
      <c r="D36" s="112">
        <v>5801.97</v>
      </c>
      <c r="E36" s="113"/>
      <c r="F36" s="113">
        <v>733.72</v>
      </c>
      <c r="G36" s="114"/>
      <c r="H36" s="111">
        <f t="shared" si="1"/>
        <v>6535.6900000000005</v>
      </c>
      <c r="I36" s="115"/>
    </row>
    <row r="37" spans="1:8" s="120" customFormat="1" ht="11.25" customHeight="1">
      <c r="A37" s="116"/>
      <c r="B37" s="117"/>
      <c r="C37" s="118"/>
      <c r="D37" s="118"/>
      <c r="E37" s="119"/>
      <c r="F37" s="119"/>
      <c r="G37" s="119"/>
      <c r="H37" s="119"/>
    </row>
    <row r="38" s="121" customFormat="1" ht="18.75" customHeight="1">
      <c r="A38" s="121" t="s">
        <v>75</v>
      </c>
    </row>
    <row r="39" spans="1:9" s="101" customFormat="1" ht="18" customHeight="1">
      <c r="A39" s="116"/>
      <c r="B39" s="117"/>
      <c r="C39" s="118"/>
      <c r="D39" s="118"/>
      <c r="E39" s="119"/>
      <c r="F39" s="119"/>
      <c r="G39" s="119"/>
      <c r="H39" s="119"/>
      <c r="I39" s="120"/>
    </row>
    <row r="40" spans="1:4" ht="19.5" customHeight="1">
      <c r="A40" s="137" t="s">
        <v>318</v>
      </c>
      <c r="D40" s="137" t="s">
        <v>320</v>
      </c>
    </row>
    <row r="41" ht="21" customHeight="1">
      <c r="A41" s="138" t="s">
        <v>262</v>
      </c>
    </row>
    <row r="44" spans="1:8" ht="51.75" customHeight="1">
      <c r="A44" s="200" t="s">
        <v>265</v>
      </c>
      <c r="B44" s="200"/>
      <c r="C44" s="200"/>
      <c r="D44" s="200"/>
      <c r="E44" s="200"/>
      <c r="F44" s="200"/>
      <c r="G44" s="200"/>
      <c r="H44" s="200"/>
    </row>
  </sheetData>
  <sheetProtection/>
  <mergeCells count="9">
    <mergeCell ref="A44:H44"/>
    <mergeCell ref="A2:I2"/>
    <mergeCell ref="A3:I3"/>
    <mergeCell ref="A4:I4"/>
    <mergeCell ref="A6:A7"/>
    <mergeCell ref="B6:B7"/>
    <mergeCell ref="C6:C7"/>
    <mergeCell ref="D6:H6"/>
    <mergeCell ref="I6:I7"/>
  </mergeCells>
  <printOptions/>
  <pageMargins left="0.42" right="0.3937007874015748" top="0.32" bottom="0.3937007874015748" header="0.5118110236220472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view="pageBreakPreview" zoomScaleSheetLayoutView="100" zoomScalePageLayoutView="0" workbookViewId="0" topLeftCell="A1">
      <selection activeCell="J17" sqref="J17"/>
    </sheetView>
  </sheetViews>
  <sheetFormatPr defaultColWidth="9.00390625" defaultRowHeight="12.75"/>
  <cols>
    <col min="1" max="1" width="37.125" style="0" customWidth="1"/>
    <col min="2" max="2" width="22.625" style="0" customWidth="1"/>
    <col min="3" max="3" width="27.75390625" style="0" customWidth="1"/>
  </cols>
  <sheetData>
    <row r="1" spans="1:3" ht="18">
      <c r="A1" s="151" t="s">
        <v>135</v>
      </c>
      <c r="B1" s="151"/>
      <c r="C1" s="151"/>
    </row>
    <row r="2" ht="12.75">
      <c r="A2" s="17"/>
    </row>
    <row r="3" spans="1:3" ht="12.75">
      <c r="A3" s="152" t="s">
        <v>289</v>
      </c>
      <c r="B3" s="152"/>
      <c r="C3" s="152"/>
    </row>
    <row r="4" spans="1:3" ht="12.75">
      <c r="A4" s="150" t="s">
        <v>136</v>
      </c>
      <c r="B4" s="150"/>
      <c r="C4" s="150"/>
    </row>
    <row r="5" ht="12.75">
      <c r="A5" s="9"/>
    </row>
    <row r="6" spans="1:3" ht="87" customHeight="1">
      <c r="A6" s="149" t="s">
        <v>137</v>
      </c>
      <c r="B6" s="149"/>
      <c r="C6" s="149"/>
    </row>
    <row r="7" ht="15" thickBot="1">
      <c r="C7" s="19" t="s">
        <v>138</v>
      </c>
    </row>
    <row r="8" spans="1:3" ht="28.5">
      <c r="A8" s="20" t="s">
        <v>139</v>
      </c>
      <c r="B8" s="146" t="s">
        <v>142</v>
      </c>
      <c r="C8" s="23" t="s">
        <v>143</v>
      </c>
    </row>
    <row r="9" spans="1:3" ht="14.25">
      <c r="A9" s="21" t="s">
        <v>140</v>
      </c>
      <c r="B9" s="147"/>
      <c r="C9" s="25" t="s">
        <v>144</v>
      </c>
    </row>
    <row r="10" spans="1:3" ht="13.5" thickBot="1">
      <c r="A10" s="22" t="s">
        <v>141</v>
      </c>
      <c r="B10" s="148"/>
      <c r="C10" s="26"/>
    </row>
    <row r="11" spans="1:3" ht="15" thickBot="1">
      <c r="A11" s="27" t="s">
        <v>145</v>
      </c>
      <c r="B11" s="28"/>
      <c r="C11" s="29"/>
    </row>
    <row r="12" spans="1:3" ht="29.25" thickBot="1">
      <c r="A12" s="30" t="s">
        <v>146</v>
      </c>
      <c r="B12" s="33">
        <f>B13+B14</f>
        <v>60446</v>
      </c>
      <c r="C12" s="29" t="s">
        <v>324</v>
      </c>
    </row>
    <row r="13" spans="1:3" ht="15" thickBot="1">
      <c r="A13" s="30" t="s">
        <v>147</v>
      </c>
      <c r="B13" s="35">
        <v>60446</v>
      </c>
      <c r="C13" s="29"/>
    </row>
    <row r="14" spans="1:3" ht="15" thickBot="1">
      <c r="A14" s="30" t="s">
        <v>148</v>
      </c>
      <c r="B14" s="35"/>
      <c r="C14" s="29"/>
    </row>
    <row r="15" spans="1:3" ht="15" thickBot="1">
      <c r="A15" s="30" t="s">
        <v>149</v>
      </c>
      <c r="B15" s="33">
        <f>B16+B17</f>
        <v>56467</v>
      </c>
      <c r="C15" s="29"/>
    </row>
    <row r="16" spans="1:3" ht="15" thickBot="1">
      <c r="A16" s="30" t="s">
        <v>147</v>
      </c>
      <c r="B16" s="35">
        <v>56467</v>
      </c>
      <c r="C16" s="29"/>
    </row>
    <row r="17" spans="1:3" ht="15" thickBot="1">
      <c r="A17" s="30" t="s">
        <v>150</v>
      </c>
      <c r="B17" s="35"/>
      <c r="C17" s="29"/>
    </row>
    <row r="18" spans="1:3" ht="15" thickBot="1">
      <c r="A18" s="27" t="s">
        <v>157</v>
      </c>
      <c r="B18" s="34"/>
      <c r="C18" s="29"/>
    </row>
    <row r="19" spans="1:3" ht="15" thickBot="1">
      <c r="A19" s="27"/>
      <c r="B19" s="34"/>
      <c r="C19" s="29"/>
    </row>
    <row r="20" spans="1:3" ht="15" thickBot="1">
      <c r="A20" s="27"/>
      <c r="B20" s="34"/>
      <c r="C20" s="29"/>
    </row>
    <row r="21" spans="1:3" ht="15" thickBot="1">
      <c r="A21" s="27"/>
      <c r="B21" s="34"/>
      <c r="C21" s="29"/>
    </row>
    <row r="22" spans="1:3" ht="15" thickBot="1">
      <c r="A22" s="27"/>
      <c r="B22" s="34"/>
      <c r="C22" s="29"/>
    </row>
    <row r="23" spans="1:3" ht="15" thickBot="1">
      <c r="A23" s="27" t="s">
        <v>151</v>
      </c>
      <c r="B23" s="34"/>
      <c r="C23" s="29"/>
    </row>
    <row r="24" spans="1:3" ht="15" thickBot="1">
      <c r="A24" s="27" t="s">
        <v>152</v>
      </c>
      <c r="B24" s="34"/>
      <c r="C24" s="29"/>
    </row>
    <row r="25" spans="1:3" ht="15" thickBot="1">
      <c r="A25" s="27" t="s">
        <v>153</v>
      </c>
      <c r="B25" s="34"/>
      <c r="C25" s="29"/>
    </row>
    <row r="26" spans="1:3" ht="15" thickBot="1">
      <c r="A26" s="27" t="s">
        <v>154</v>
      </c>
      <c r="B26" s="34"/>
      <c r="C26" s="29"/>
    </row>
    <row r="27" spans="1:3" ht="15" thickBot="1">
      <c r="A27" s="27" t="s">
        <v>155</v>
      </c>
      <c r="B27" s="34"/>
      <c r="C27" s="29"/>
    </row>
    <row r="28" spans="1:3" ht="15" thickBot="1">
      <c r="A28" s="27" t="s">
        <v>156</v>
      </c>
      <c r="B28" s="34"/>
      <c r="C28" s="29"/>
    </row>
  </sheetData>
  <sheetProtection/>
  <mergeCells count="5">
    <mergeCell ref="B8:B10"/>
    <mergeCell ref="A6:C6"/>
    <mergeCell ref="A4:C4"/>
    <mergeCell ref="A1:C1"/>
    <mergeCell ref="A3:C3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zoomScalePageLayoutView="0" workbookViewId="0" topLeftCell="A1">
      <selection activeCell="M31" sqref="M31"/>
    </sheetView>
  </sheetViews>
  <sheetFormatPr defaultColWidth="9.00390625" defaultRowHeight="12.75"/>
  <cols>
    <col min="1" max="1" width="29.875" style="0" customWidth="1"/>
    <col min="2" max="2" width="29.375" style="0" customWidth="1"/>
    <col min="3" max="3" width="12.375" style="0" customWidth="1"/>
    <col min="4" max="6" width="9.375" style="0" customWidth="1"/>
  </cols>
  <sheetData>
    <row r="1" ht="15.75">
      <c r="A1" s="36" t="s">
        <v>158</v>
      </c>
    </row>
    <row r="2" spans="1:6" ht="15.75">
      <c r="A2" s="145" t="s">
        <v>159</v>
      </c>
      <c r="B2" s="145"/>
      <c r="C2" s="145"/>
      <c r="D2" s="145"/>
      <c r="E2" s="145"/>
      <c r="F2" s="145"/>
    </row>
    <row r="3" spans="1:6" ht="15">
      <c r="A3" s="154" t="s">
        <v>290</v>
      </c>
      <c r="B3" s="154"/>
      <c r="C3" s="154"/>
      <c r="D3" s="154"/>
      <c r="E3" s="154"/>
      <c r="F3" s="154"/>
    </row>
    <row r="4" ht="12.75">
      <c r="B4" s="31" t="s">
        <v>160</v>
      </c>
    </row>
    <row r="5" ht="15">
      <c r="A5" s="38"/>
    </row>
    <row r="6" spans="1:6" ht="15">
      <c r="A6" s="153" t="s">
        <v>291</v>
      </c>
      <c r="B6" s="153"/>
      <c r="C6" s="153"/>
      <c r="D6" s="153"/>
      <c r="E6" s="153"/>
      <c r="F6" s="153"/>
    </row>
    <row r="7" ht="15.75">
      <c r="A7" s="18"/>
    </row>
    <row r="8" ht="12.75">
      <c r="A8" s="39" t="s">
        <v>161</v>
      </c>
    </row>
    <row r="9" ht="12.75">
      <c r="A9" s="39" t="s">
        <v>162</v>
      </c>
    </row>
    <row r="11" spans="1:6" ht="12.75">
      <c r="A11" s="155" t="s">
        <v>206</v>
      </c>
      <c r="B11" s="155"/>
      <c r="C11" s="155"/>
      <c r="D11" s="155"/>
      <c r="E11" s="155"/>
      <c r="F11" s="155"/>
    </row>
    <row r="12" spans="1:6" ht="45.75" customHeight="1">
      <c r="A12" s="156" t="s">
        <v>207</v>
      </c>
      <c r="B12" s="156"/>
      <c r="C12" s="156"/>
      <c r="D12" s="156"/>
      <c r="E12" s="156"/>
      <c r="F12" s="156"/>
    </row>
    <row r="13" spans="1:6" ht="12.75">
      <c r="A13" s="50"/>
      <c r="B13" s="24"/>
      <c r="C13" s="24"/>
      <c r="D13" s="24"/>
      <c r="E13" s="24"/>
      <c r="F13" s="24"/>
    </row>
    <row r="14" spans="1:6" ht="12.75">
      <c r="A14" s="155" t="s">
        <v>208</v>
      </c>
      <c r="B14" s="155"/>
      <c r="C14" s="155"/>
      <c r="D14" s="155"/>
      <c r="E14" s="155"/>
      <c r="F14" s="155"/>
    </row>
    <row r="15" spans="1:6" ht="61.5" customHeight="1">
      <c r="A15" s="156" t="s">
        <v>209</v>
      </c>
      <c r="B15" s="156"/>
      <c r="C15" s="156"/>
      <c r="D15" s="156"/>
      <c r="E15" s="156"/>
      <c r="F15" s="156"/>
    </row>
    <row r="16" spans="1:6" ht="12.75">
      <c r="A16" s="50"/>
      <c r="B16" s="24"/>
      <c r="C16" s="24"/>
      <c r="D16" s="24"/>
      <c r="E16" s="24"/>
      <c r="F16" s="24"/>
    </row>
    <row r="17" spans="1:6" ht="12.75">
      <c r="A17" s="155" t="s">
        <v>210</v>
      </c>
      <c r="B17" s="155"/>
      <c r="C17" s="155"/>
      <c r="D17" s="155"/>
      <c r="E17" s="155"/>
      <c r="F17" s="155"/>
    </row>
    <row r="18" spans="1:6" ht="15" customHeight="1">
      <c r="A18" s="156" t="s">
        <v>211</v>
      </c>
      <c r="B18" s="156"/>
      <c r="C18" s="156"/>
      <c r="D18" s="156"/>
      <c r="E18" s="156"/>
      <c r="F18" s="156"/>
    </row>
    <row r="19" spans="1:6" ht="12.75">
      <c r="A19" s="50"/>
      <c r="B19" s="24"/>
      <c r="C19" s="24"/>
      <c r="D19" s="24"/>
      <c r="E19" s="24"/>
      <c r="F19" s="24"/>
    </row>
    <row r="20" spans="1:6" ht="12.75">
      <c r="A20" s="155" t="s">
        <v>212</v>
      </c>
      <c r="B20" s="155"/>
      <c r="C20" s="155"/>
      <c r="D20" s="155"/>
      <c r="E20" s="155"/>
      <c r="F20" s="155"/>
    </row>
    <row r="21" spans="1:6" ht="57.75" customHeight="1">
      <c r="A21" s="156" t="s">
        <v>213</v>
      </c>
      <c r="B21" s="156"/>
      <c r="C21" s="156"/>
      <c r="D21" s="156"/>
      <c r="E21" s="156"/>
      <c r="F21" s="156"/>
    </row>
    <row r="22" spans="1:6" ht="12.75">
      <c r="A22" s="50"/>
      <c r="B22" s="24"/>
      <c r="C22" s="24"/>
      <c r="D22" s="24"/>
      <c r="E22" s="24"/>
      <c r="F22" s="24"/>
    </row>
    <row r="23" spans="1:6" ht="12.75">
      <c r="A23" s="155" t="s">
        <v>214</v>
      </c>
      <c r="B23" s="155"/>
      <c r="C23" s="155"/>
      <c r="D23" s="155"/>
      <c r="E23" s="155"/>
      <c r="F23" s="155"/>
    </row>
    <row r="24" spans="1:6" ht="56.25" customHeight="1">
      <c r="A24" s="156" t="s">
        <v>215</v>
      </c>
      <c r="B24" s="156"/>
      <c r="C24" s="156"/>
      <c r="D24" s="156"/>
      <c r="E24" s="156"/>
      <c r="F24" s="156"/>
    </row>
    <row r="25" spans="1:6" ht="12.75">
      <c r="A25" s="50"/>
      <c r="B25" s="24"/>
      <c r="C25" s="24"/>
      <c r="D25" s="24"/>
      <c r="E25" s="24"/>
      <c r="F25" s="24"/>
    </row>
    <row r="26" spans="1:6" ht="12.75">
      <c r="A26" s="155" t="s">
        <v>216</v>
      </c>
      <c r="B26" s="155"/>
      <c r="C26" s="155"/>
      <c r="D26" s="155"/>
      <c r="E26" s="155"/>
      <c r="F26" s="155"/>
    </row>
    <row r="27" spans="1:6" ht="54" customHeight="1">
      <c r="A27" s="156" t="s">
        <v>272</v>
      </c>
      <c r="B27" s="156"/>
      <c r="C27" s="156"/>
      <c r="D27" s="156"/>
      <c r="E27" s="156"/>
      <c r="F27" s="156"/>
    </row>
    <row r="28" spans="1:6" ht="12.75">
      <c r="A28" s="51"/>
      <c r="B28" s="24"/>
      <c r="C28" s="24"/>
      <c r="D28" s="24"/>
      <c r="E28" s="24"/>
      <c r="F28" s="24"/>
    </row>
    <row r="29" spans="1:6" ht="21" customHeight="1">
      <c r="A29" s="156" t="s">
        <v>217</v>
      </c>
      <c r="B29" s="156"/>
      <c r="C29" s="54"/>
      <c r="D29" s="157" t="s">
        <v>320</v>
      </c>
      <c r="E29" s="157"/>
      <c r="F29" s="157"/>
    </row>
    <row r="30" spans="1:6" ht="12.75">
      <c r="A30" s="51"/>
      <c r="B30" s="53"/>
      <c r="C30" s="53"/>
      <c r="D30" s="53"/>
      <c r="E30" s="53"/>
      <c r="F30" s="53"/>
    </row>
    <row r="31" spans="1:6" ht="12.75">
      <c r="A31" s="156" t="s">
        <v>218</v>
      </c>
      <c r="B31" s="156"/>
      <c r="C31" s="54"/>
      <c r="D31" s="157" t="s">
        <v>325</v>
      </c>
      <c r="E31" s="158"/>
      <c r="F31" s="158"/>
    </row>
    <row r="32" spans="1:6" ht="18">
      <c r="A32" s="52"/>
      <c r="B32" s="24"/>
      <c r="C32" s="24"/>
      <c r="D32" s="24"/>
      <c r="E32" s="24"/>
      <c r="F32" s="24"/>
    </row>
    <row r="33" spans="1:6" ht="12.75">
      <c r="A33" s="51" t="s">
        <v>219</v>
      </c>
      <c r="B33" s="24"/>
      <c r="C33" s="24"/>
      <c r="D33" s="24"/>
      <c r="E33" s="24"/>
      <c r="F33" s="24"/>
    </row>
  </sheetData>
  <sheetProtection/>
  <mergeCells count="19">
    <mergeCell ref="A18:F18"/>
    <mergeCell ref="A29:B29"/>
    <mergeCell ref="A31:B31"/>
    <mergeCell ref="A23:F23"/>
    <mergeCell ref="A24:F24"/>
    <mergeCell ref="A26:F26"/>
    <mergeCell ref="A27:F27"/>
    <mergeCell ref="D29:F29"/>
    <mergeCell ref="D31:F31"/>
    <mergeCell ref="A6:F6"/>
    <mergeCell ref="A3:F3"/>
    <mergeCell ref="A2:F2"/>
    <mergeCell ref="A20:F20"/>
    <mergeCell ref="A21:F21"/>
    <mergeCell ref="A11:F11"/>
    <mergeCell ref="A12:F12"/>
    <mergeCell ref="A14:F14"/>
    <mergeCell ref="A15:F15"/>
    <mergeCell ref="A17:F17"/>
  </mergeCells>
  <printOptions/>
  <pageMargins left="0.91" right="0.24" top="0.17" bottom="0.45" header="0.27" footer="0.28"/>
  <pageSetup fitToHeight="2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view="pageBreakPreview" zoomScaleSheetLayoutView="100" zoomScalePageLayoutView="0" workbookViewId="0" topLeftCell="A1">
      <selection activeCell="D22" sqref="D22"/>
    </sheetView>
  </sheetViews>
  <sheetFormatPr defaultColWidth="9.00390625" defaultRowHeight="12.75"/>
  <cols>
    <col min="1" max="1" width="39.375" style="0" customWidth="1"/>
    <col min="2" max="2" width="31.75390625" style="0" customWidth="1"/>
    <col min="3" max="3" width="12.75390625" style="0" customWidth="1"/>
  </cols>
  <sheetData>
    <row r="1" ht="15.75">
      <c r="A1" s="36"/>
    </row>
    <row r="2" spans="1:6" ht="30" customHeight="1">
      <c r="A2" s="143" t="s">
        <v>163</v>
      </c>
      <c r="B2" s="143"/>
      <c r="C2" s="143"/>
      <c r="D2" s="143"/>
      <c r="E2" s="143"/>
      <c r="F2" s="143"/>
    </row>
    <row r="3" spans="1:6" ht="15">
      <c r="A3" s="160"/>
      <c r="B3" s="160"/>
      <c r="C3" s="160"/>
      <c r="D3" s="160"/>
      <c r="E3" s="160"/>
      <c r="F3" s="160"/>
    </row>
    <row r="4" ht="12.75">
      <c r="B4" s="31"/>
    </row>
    <row r="5" ht="14.25">
      <c r="A5" s="12" t="s">
        <v>326</v>
      </c>
    </row>
    <row r="6" spans="1:6" ht="15.75" thickBot="1">
      <c r="A6" s="153"/>
      <c r="B6" s="153"/>
      <c r="C6" s="153"/>
      <c r="D6" s="153"/>
      <c r="E6" s="153"/>
      <c r="F6" s="153"/>
    </row>
    <row r="7" spans="1:2" ht="15" thickBot="1">
      <c r="A7" s="123" t="s">
        <v>227</v>
      </c>
      <c r="B7" s="130">
        <v>60446</v>
      </c>
    </row>
    <row r="8" spans="1:2" ht="15" thickBot="1">
      <c r="A8" s="124" t="s">
        <v>147</v>
      </c>
      <c r="B8" s="131">
        <v>60446</v>
      </c>
    </row>
    <row r="9" spans="1:2" ht="15" thickBot="1">
      <c r="A9" s="124" t="s">
        <v>87</v>
      </c>
      <c r="B9" s="125"/>
    </row>
    <row r="10" ht="14.25">
      <c r="F10" s="19" t="s">
        <v>138</v>
      </c>
    </row>
    <row r="11" ht="15">
      <c r="A11" s="37"/>
    </row>
    <row r="12" spans="1:6" ht="22.5">
      <c r="A12" s="40" t="s">
        <v>193</v>
      </c>
      <c r="B12" s="40" t="s">
        <v>194</v>
      </c>
      <c r="C12" s="40" t="s">
        <v>195</v>
      </c>
      <c r="D12" s="41" t="s">
        <v>293</v>
      </c>
      <c r="E12" s="41" t="s">
        <v>294</v>
      </c>
      <c r="F12" s="41" t="s">
        <v>295</v>
      </c>
    </row>
    <row r="13" spans="1:6" ht="12.75">
      <c r="A13" s="159" t="s">
        <v>71</v>
      </c>
      <c r="B13" s="42" t="s">
        <v>164</v>
      </c>
      <c r="C13" s="42" t="s">
        <v>165</v>
      </c>
      <c r="D13" s="41"/>
      <c r="E13" s="41"/>
      <c r="F13" s="41"/>
    </row>
    <row r="14" spans="1:6" ht="12.75">
      <c r="A14" s="159"/>
      <c r="B14" s="42" t="s">
        <v>166</v>
      </c>
      <c r="C14" s="42" t="s">
        <v>167</v>
      </c>
      <c r="D14" s="41"/>
      <c r="E14" s="41"/>
      <c r="F14" s="41"/>
    </row>
    <row r="15" spans="1:6" ht="12.75">
      <c r="A15" s="159"/>
      <c r="B15" s="42" t="s">
        <v>168</v>
      </c>
      <c r="C15" s="42" t="s">
        <v>169</v>
      </c>
      <c r="D15" s="43"/>
      <c r="E15" s="43"/>
      <c r="F15" s="43"/>
    </row>
    <row r="16" spans="1:6" ht="12.75">
      <c r="A16" s="159"/>
      <c r="B16" s="42" t="s">
        <v>170</v>
      </c>
      <c r="C16" s="42" t="s">
        <v>167</v>
      </c>
      <c r="D16" s="43"/>
      <c r="E16" s="43"/>
      <c r="F16" s="43"/>
    </row>
    <row r="17" spans="1:6" ht="33.75">
      <c r="A17" s="46" t="s">
        <v>171</v>
      </c>
      <c r="B17" s="44" t="s">
        <v>164</v>
      </c>
      <c r="C17" s="44" t="s">
        <v>172</v>
      </c>
      <c r="D17" s="141">
        <f>D19+D23</f>
        <v>1420</v>
      </c>
      <c r="E17" s="141">
        <f>E19+E23</f>
        <v>1420</v>
      </c>
      <c r="F17" s="141">
        <f>F19+F23</f>
        <v>1420</v>
      </c>
    </row>
    <row r="18" spans="1:6" ht="12.75">
      <c r="A18" s="46" t="s">
        <v>173</v>
      </c>
      <c r="B18" s="42"/>
      <c r="C18" s="42"/>
      <c r="D18" s="141"/>
      <c r="E18" s="141"/>
      <c r="F18" s="141"/>
    </row>
    <row r="19" spans="1:6" ht="12.75">
      <c r="A19" s="159" t="s">
        <v>174</v>
      </c>
      <c r="B19" s="42" t="s">
        <v>164</v>
      </c>
      <c r="C19" s="42" t="s">
        <v>172</v>
      </c>
      <c r="D19" s="142">
        <v>1028.76</v>
      </c>
      <c r="E19" s="142">
        <v>1028.76</v>
      </c>
      <c r="F19" s="142">
        <v>1028.76</v>
      </c>
    </row>
    <row r="20" spans="1:6" ht="12.75">
      <c r="A20" s="159"/>
      <c r="B20" s="42" t="s">
        <v>166</v>
      </c>
      <c r="C20" s="42" t="s">
        <v>175</v>
      </c>
      <c r="D20" s="142">
        <v>2041</v>
      </c>
      <c r="E20" s="142">
        <v>2041</v>
      </c>
      <c r="F20" s="142">
        <v>2041</v>
      </c>
    </row>
    <row r="21" spans="1:6" ht="12.75">
      <c r="A21" s="159"/>
      <c r="B21" s="42" t="s">
        <v>168</v>
      </c>
      <c r="C21" s="42" t="s">
        <v>169</v>
      </c>
      <c r="D21" s="141">
        <f>D19/D20*1000</f>
        <v>504.047035766781</v>
      </c>
      <c r="E21" s="141">
        <f>E19/E20*1000</f>
        <v>504.047035766781</v>
      </c>
      <c r="F21" s="141">
        <f>F19/F20*1000</f>
        <v>504.047035766781</v>
      </c>
    </row>
    <row r="22" spans="1:6" ht="22.5">
      <c r="A22" s="159"/>
      <c r="B22" s="42" t="s">
        <v>176</v>
      </c>
      <c r="C22" s="42" t="s">
        <v>175</v>
      </c>
      <c r="D22" s="141">
        <f>D20/Раздел1!$B$12</f>
        <v>0.03376567514806604</v>
      </c>
      <c r="E22" s="141">
        <f>E20/Раздел1!$B$12</f>
        <v>0.03376567514806604</v>
      </c>
      <c r="F22" s="141">
        <f>F20/Раздел1!$B$12</f>
        <v>0.03376567514806604</v>
      </c>
    </row>
    <row r="23" spans="1:6" ht="12.75">
      <c r="A23" s="159" t="s">
        <v>177</v>
      </c>
      <c r="B23" s="42" t="s">
        <v>164</v>
      </c>
      <c r="C23" s="42" t="s">
        <v>172</v>
      </c>
      <c r="D23" s="142">
        <v>391.24</v>
      </c>
      <c r="E23" s="142">
        <v>391.24</v>
      </c>
      <c r="F23" s="142">
        <v>391.24</v>
      </c>
    </row>
    <row r="24" spans="1:6" ht="12.75">
      <c r="A24" s="159"/>
      <c r="B24" s="42" t="s">
        <v>166</v>
      </c>
      <c r="C24" s="42" t="s">
        <v>178</v>
      </c>
      <c r="D24" s="142">
        <v>2251</v>
      </c>
      <c r="E24" s="142">
        <v>2251</v>
      </c>
      <c r="F24" s="142">
        <v>2251</v>
      </c>
    </row>
    <row r="25" spans="1:6" ht="12.75">
      <c r="A25" s="159"/>
      <c r="B25" s="42" t="s">
        <v>168</v>
      </c>
      <c r="C25" s="42" t="s">
        <v>179</v>
      </c>
      <c r="D25" s="141">
        <f>D23/D24*1000</f>
        <v>173.80719680142158</v>
      </c>
      <c r="E25" s="141">
        <f>E23/E24*1000</f>
        <v>173.80719680142158</v>
      </c>
      <c r="F25" s="141">
        <f>F23/F24*1000</f>
        <v>173.80719680142158</v>
      </c>
    </row>
    <row r="26" spans="1:6" ht="22.5">
      <c r="A26" s="159"/>
      <c r="B26" s="42" t="s">
        <v>176</v>
      </c>
      <c r="C26" s="42" t="s">
        <v>180</v>
      </c>
      <c r="D26" s="141">
        <f>D24/Раздел1!$B$12</f>
        <v>0.03723985044502531</v>
      </c>
      <c r="E26" s="141">
        <f>E24/Раздел1!$B$12</f>
        <v>0.03723985044502531</v>
      </c>
      <c r="F26" s="141">
        <f>F24/Раздел1!$B$12</f>
        <v>0.03723985044502531</v>
      </c>
    </row>
    <row r="27" spans="1:6" ht="12.75">
      <c r="A27" s="159" t="s">
        <v>181</v>
      </c>
      <c r="B27" s="42" t="s">
        <v>164</v>
      </c>
      <c r="C27" s="42" t="s">
        <v>172</v>
      </c>
      <c r="D27" s="41"/>
      <c r="E27" s="41"/>
      <c r="F27" s="41"/>
    </row>
    <row r="28" spans="1:6" ht="12.75">
      <c r="A28" s="159"/>
      <c r="B28" s="45" t="s">
        <v>166</v>
      </c>
      <c r="C28" s="42" t="s">
        <v>182</v>
      </c>
      <c r="D28" s="41"/>
      <c r="E28" s="41"/>
      <c r="F28" s="41"/>
    </row>
    <row r="29" spans="1:6" ht="22.5">
      <c r="A29" s="159"/>
      <c r="B29" s="45" t="s">
        <v>166</v>
      </c>
      <c r="C29" s="42" t="s">
        <v>183</v>
      </c>
      <c r="D29" s="41"/>
      <c r="E29" s="41"/>
      <c r="F29" s="41"/>
    </row>
    <row r="30" spans="1:6" ht="12.75">
      <c r="A30" s="159"/>
      <c r="B30" s="45" t="s">
        <v>166</v>
      </c>
      <c r="C30" s="42" t="s">
        <v>184</v>
      </c>
      <c r="D30" s="41"/>
      <c r="E30" s="41"/>
      <c r="F30" s="41"/>
    </row>
    <row r="31" spans="1:6" ht="12.75">
      <c r="A31" s="159"/>
      <c r="B31" s="42" t="s">
        <v>168</v>
      </c>
      <c r="C31" s="42" t="s">
        <v>169</v>
      </c>
      <c r="D31" s="43"/>
      <c r="E31" s="43"/>
      <c r="F31" s="43"/>
    </row>
    <row r="32" spans="1:6" ht="22.5">
      <c r="A32" s="159"/>
      <c r="B32" s="42" t="s">
        <v>185</v>
      </c>
      <c r="C32" s="42" t="s">
        <v>183</v>
      </c>
      <c r="D32" s="43"/>
      <c r="E32" s="43"/>
      <c r="F32" s="43"/>
    </row>
    <row r="33" spans="1:6" ht="12.75">
      <c r="A33" s="159" t="s">
        <v>186</v>
      </c>
      <c r="B33" s="42" t="s">
        <v>164</v>
      </c>
      <c r="C33" s="42" t="s">
        <v>172</v>
      </c>
      <c r="D33" s="41"/>
      <c r="E33" s="41"/>
      <c r="F33" s="41"/>
    </row>
    <row r="34" spans="1:6" ht="12.75">
      <c r="A34" s="159"/>
      <c r="B34" s="45" t="s">
        <v>166</v>
      </c>
      <c r="C34" s="42" t="s">
        <v>182</v>
      </c>
      <c r="D34" s="41"/>
      <c r="E34" s="41"/>
      <c r="F34" s="41"/>
    </row>
    <row r="35" spans="1:6" ht="22.5">
      <c r="A35" s="159"/>
      <c r="B35" s="45" t="s">
        <v>166</v>
      </c>
      <c r="C35" s="42" t="str">
        <f>C29</f>
        <v>Число госпитализаций</v>
      </c>
      <c r="D35" s="41"/>
      <c r="E35" s="41"/>
      <c r="F35" s="41"/>
    </row>
    <row r="36" spans="1:6" ht="12.75">
      <c r="A36" s="159"/>
      <c r="B36" s="45" t="s">
        <v>166</v>
      </c>
      <c r="C36" s="42" t="s">
        <v>184</v>
      </c>
      <c r="D36" s="41"/>
      <c r="E36" s="41"/>
      <c r="F36" s="41"/>
    </row>
    <row r="37" spans="1:6" ht="12.75">
      <c r="A37" s="159"/>
      <c r="B37" s="42" t="s">
        <v>168</v>
      </c>
      <c r="C37" s="42" t="s">
        <v>169</v>
      </c>
      <c r="D37" s="43"/>
      <c r="E37" s="43"/>
      <c r="F37" s="43"/>
    </row>
    <row r="38" spans="1:6" ht="22.5">
      <c r="A38" s="159"/>
      <c r="B38" s="42" t="s">
        <v>187</v>
      </c>
      <c r="C38" s="42" t="s">
        <v>188</v>
      </c>
      <c r="D38" s="43"/>
      <c r="E38" s="43"/>
      <c r="F38" s="43"/>
    </row>
    <row r="39" spans="1:6" ht="12.75">
      <c r="A39" s="159" t="s">
        <v>189</v>
      </c>
      <c r="B39" s="42" t="s">
        <v>164</v>
      </c>
      <c r="C39" s="42" t="s">
        <v>172</v>
      </c>
      <c r="D39" s="41"/>
      <c r="E39" s="41"/>
      <c r="F39" s="41"/>
    </row>
    <row r="40" spans="1:6" ht="22.5">
      <c r="A40" s="159"/>
      <c r="B40" s="42" t="s">
        <v>166</v>
      </c>
      <c r="C40" s="42" t="s">
        <v>264</v>
      </c>
      <c r="D40" s="41"/>
      <c r="E40" s="41"/>
      <c r="F40" s="41"/>
    </row>
    <row r="41" spans="1:6" ht="12.75">
      <c r="A41" s="159"/>
      <c r="B41" s="42" t="s">
        <v>168</v>
      </c>
      <c r="C41" s="42" t="s">
        <v>169</v>
      </c>
      <c r="D41" s="43"/>
      <c r="E41" s="43"/>
      <c r="F41" s="43"/>
    </row>
    <row r="42" spans="1:6" ht="22.5">
      <c r="A42" s="159"/>
      <c r="B42" s="42" t="s">
        <v>191</v>
      </c>
      <c r="C42" s="42" t="str">
        <f>C40</f>
        <v>число случаев лечения</v>
      </c>
      <c r="D42" s="43"/>
      <c r="E42" s="43"/>
      <c r="F42" s="43"/>
    </row>
    <row r="43" spans="1:6" ht="17.25" customHeight="1">
      <c r="A43" s="46" t="s">
        <v>327</v>
      </c>
      <c r="B43" s="42" t="s">
        <v>164</v>
      </c>
      <c r="C43" s="42" t="s">
        <v>165</v>
      </c>
      <c r="D43" s="142">
        <v>234</v>
      </c>
      <c r="E43" s="142">
        <v>234</v>
      </c>
      <c r="F43" s="142">
        <v>234</v>
      </c>
    </row>
    <row r="44" spans="1:6" ht="22.5">
      <c r="A44" s="47" t="s">
        <v>192</v>
      </c>
      <c r="B44" s="44" t="s">
        <v>164</v>
      </c>
      <c r="C44" s="44" t="s">
        <v>165</v>
      </c>
      <c r="D44" s="141">
        <f>D43+D39+D33+D27+D17+D13</f>
        <v>1654</v>
      </c>
      <c r="E44" s="141">
        <f>E43+E39+E33+E27+E17+E13</f>
        <v>1654</v>
      </c>
      <c r="F44" s="141">
        <f>F43+F39+F33+F27+F17+F13</f>
        <v>1654</v>
      </c>
    </row>
    <row r="46" spans="1:2" ht="33" customHeight="1">
      <c r="A46" s="155" t="s">
        <v>279</v>
      </c>
      <c r="B46" s="155"/>
    </row>
    <row r="47" ht="12.75" hidden="1">
      <c r="A47" s="58"/>
    </row>
    <row r="48" ht="12.75" hidden="1"/>
    <row r="49" ht="12.75">
      <c r="A49" s="58"/>
    </row>
    <row r="50" spans="1:2" ht="12.75">
      <c r="A50" s="161" t="s">
        <v>270</v>
      </c>
      <c r="B50" s="162" t="s">
        <v>250</v>
      </c>
    </row>
    <row r="51" spans="1:2" ht="105" customHeight="1">
      <c r="A51" s="161"/>
      <c r="B51" s="162"/>
    </row>
    <row r="52" spans="1:2" ht="12.75">
      <c r="A52" s="59" t="s">
        <v>227</v>
      </c>
      <c r="B52" s="140">
        <v>234</v>
      </c>
    </row>
    <row r="53" spans="1:2" ht="12.75">
      <c r="A53" s="59" t="s">
        <v>251</v>
      </c>
      <c r="B53" s="60"/>
    </row>
    <row r="54" spans="1:2" ht="25.5">
      <c r="A54" s="59" t="s">
        <v>331</v>
      </c>
      <c r="B54" s="140">
        <v>234</v>
      </c>
    </row>
    <row r="55" spans="1:2" ht="12.75">
      <c r="A55" s="59"/>
      <c r="B55" s="60"/>
    </row>
    <row r="56" spans="1:2" ht="12.75">
      <c r="A56" s="59"/>
      <c r="B56" s="60"/>
    </row>
    <row r="57" spans="1:2" ht="12.75">
      <c r="A57" s="59"/>
      <c r="B57" s="60"/>
    </row>
    <row r="58" ht="18">
      <c r="A58" s="49"/>
    </row>
    <row r="59" spans="1:3" ht="12.75">
      <c r="A59" s="139" t="s">
        <v>300</v>
      </c>
      <c r="B59" s="32"/>
      <c r="C59" t="s">
        <v>320</v>
      </c>
    </row>
    <row r="60" ht="18">
      <c r="A60" s="49"/>
    </row>
  </sheetData>
  <sheetProtection/>
  <mergeCells count="12">
    <mergeCell ref="A46:B46"/>
    <mergeCell ref="A50:A51"/>
    <mergeCell ref="B50:B51"/>
    <mergeCell ref="A33:A38"/>
    <mergeCell ref="A39:A42"/>
    <mergeCell ref="A13:A16"/>
    <mergeCell ref="A19:A22"/>
    <mergeCell ref="A23:A26"/>
    <mergeCell ref="A6:F6"/>
    <mergeCell ref="A3:F3"/>
    <mergeCell ref="A2:F2"/>
    <mergeCell ref="A27:A32"/>
  </mergeCells>
  <printOptions/>
  <pageMargins left="0.91" right="0.24" top="0.17" bottom="0.45" header="0.27" footer="0.28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view="pageBreakPreview" zoomScaleSheetLayoutView="100" zoomScalePageLayoutView="0" workbookViewId="0" topLeftCell="A1">
      <selection activeCell="F10" sqref="F10"/>
    </sheetView>
  </sheetViews>
  <sheetFormatPr defaultColWidth="9.00390625" defaultRowHeight="12.75"/>
  <cols>
    <col min="1" max="1" width="22.875" style="0" customWidth="1"/>
    <col min="2" max="2" width="19.25390625" style="0" customWidth="1"/>
    <col min="3" max="3" width="9.875" style="0" hidden="1" customWidth="1"/>
    <col min="4" max="4" width="9.75390625" style="0" hidden="1" customWidth="1"/>
    <col min="5" max="5" width="0" style="0" hidden="1" customWidth="1"/>
    <col min="6" max="6" width="15.875" style="0" customWidth="1"/>
    <col min="7" max="7" width="0" style="0" hidden="1" customWidth="1"/>
    <col min="8" max="8" width="17.125" style="0" customWidth="1"/>
    <col min="9" max="9" width="19.375" style="0" customWidth="1"/>
    <col min="10" max="10" width="9.125" style="0" hidden="1" customWidth="1"/>
    <col min="11" max="11" width="19.00390625" style="0" customWidth="1"/>
    <col min="12" max="12" width="0" style="0" hidden="1" customWidth="1"/>
    <col min="13" max="13" width="17.625" style="0" customWidth="1"/>
    <col min="14" max="14" width="14.625" style="0" customWidth="1"/>
  </cols>
  <sheetData>
    <row r="1" ht="12.75">
      <c r="N1" t="s">
        <v>280</v>
      </c>
    </row>
    <row r="2" ht="9" customHeight="1"/>
    <row r="3" ht="12.75" hidden="1"/>
    <row r="4" spans="1:14" ht="15">
      <c r="A4" s="151" t="s">
        <v>328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</row>
    <row r="5" spans="1:11" ht="23.25" customHeight="1">
      <c r="A5" s="55"/>
      <c r="F5" s="168" t="s">
        <v>289</v>
      </c>
      <c r="G5" s="168"/>
      <c r="H5" s="168"/>
      <c r="I5" s="168"/>
      <c r="J5" s="168"/>
      <c r="K5" s="168"/>
    </row>
    <row r="6" spans="1:14" s="98" customFormat="1" ht="13.5" customHeight="1">
      <c r="A6" s="176" t="s">
        <v>226</v>
      </c>
      <c r="B6" s="163" t="s">
        <v>273</v>
      </c>
      <c r="C6" s="176" t="s">
        <v>228</v>
      </c>
      <c r="D6" s="176"/>
      <c r="E6" s="169" t="s">
        <v>253</v>
      </c>
      <c r="F6" s="173"/>
      <c r="G6" s="169" t="s">
        <v>252</v>
      </c>
      <c r="H6" s="173"/>
      <c r="I6" s="166" t="s">
        <v>186</v>
      </c>
      <c r="J6" s="169" t="s">
        <v>254</v>
      </c>
      <c r="K6" s="170"/>
      <c r="L6" s="169" t="s">
        <v>71</v>
      </c>
      <c r="M6" s="173"/>
      <c r="N6" s="163" t="s">
        <v>255</v>
      </c>
    </row>
    <row r="7" spans="1:14" s="98" customFormat="1" ht="39" customHeight="1">
      <c r="A7" s="176"/>
      <c r="B7" s="164"/>
      <c r="C7" s="176"/>
      <c r="D7" s="176"/>
      <c r="E7" s="174"/>
      <c r="F7" s="175"/>
      <c r="G7" s="174"/>
      <c r="H7" s="175"/>
      <c r="I7" s="167"/>
      <c r="J7" s="171"/>
      <c r="K7" s="172"/>
      <c r="L7" s="174"/>
      <c r="M7" s="175"/>
      <c r="N7" s="164"/>
    </row>
    <row r="8" spans="1:14" s="98" customFormat="1" ht="12.75" hidden="1">
      <c r="A8" s="176"/>
      <c r="B8" s="165"/>
      <c r="C8" s="97" t="s">
        <v>229</v>
      </c>
      <c r="D8" s="97" t="s">
        <v>230</v>
      </c>
      <c r="E8" s="97" t="s">
        <v>229</v>
      </c>
      <c r="F8" s="97" t="s">
        <v>230</v>
      </c>
      <c r="G8" s="97" t="s">
        <v>229</v>
      </c>
      <c r="H8" s="97" t="s">
        <v>230</v>
      </c>
      <c r="I8" s="97"/>
      <c r="J8" s="97" t="s">
        <v>229</v>
      </c>
      <c r="K8" s="97" t="s">
        <v>230</v>
      </c>
      <c r="L8" s="97" t="s">
        <v>229</v>
      </c>
      <c r="M8" s="97" t="s">
        <v>230</v>
      </c>
      <c r="N8" s="165"/>
    </row>
    <row r="9" spans="1:14" ht="12.75">
      <c r="A9" s="91" t="s">
        <v>231</v>
      </c>
      <c r="B9" s="92">
        <f>C9+D9</f>
        <v>2.5</v>
      </c>
      <c r="C9" s="93">
        <f>E9+G9+J9+L9</f>
        <v>0</v>
      </c>
      <c r="D9" s="93">
        <f>F9+H9+K9+M9+N9</f>
        <v>2.5</v>
      </c>
      <c r="E9" s="94"/>
      <c r="F9" s="95">
        <v>2.5</v>
      </c>
      <c r="G9" s="95"/>
      <c r="H9" s="95"/>
      <c r="I9" s="95"/>
      <c r="J9" s="95"/>
      <c r="K9" s="95"/>
      <c r="L9" s="95"/>
      <c r="M9" s="95"/>
      <c r="N9" s="95"/>
    </row>
    <row r="10" spans="1:14" ht="22.5">
      <c r="A10" s="91" t="s">
        <v>232</v>
      </c>
      <c r="B10" s="92">
        <f>C10+D10</f>
        <v>3.5</v>
      </c>
      <c r="C10" s="93">
        <f>E10+G10+J10+L10</f>
        <v>0</v>
      </c>
      <c r="D10" s="93">
        <f>F10+H10+K10+M10+N10</f>
        <v>3.5</v>
      </c>
      <c r="E10" s="94"/>
      <c r="F10" s="95">
        <v>3.5</v>
      </c>
      <c r="G10" s="95"/>
      <c r="H10" s="95"/>
      <c r="I10" s="95"/>
      <c r="J10" s="95"/>
      <c r="K10" s="95"/>
      <c r="L10" s="95"/>
      <c r="M10" s="95"/>
      <c r="N10" s="95"/>
    </row>
    <row r="11" spans="1:14" ht="22.5">
      <c r="A11" s="91" t="s">
        <v>233</v>
      </c>
      <c r="B11" s="92">
        <f>C11+D11</f>
        <v>0.5</v>
      </c>
      <c r="C11" s="93">
        <f>E11+G11+J11+L11</f>
        <v>0</v>
      </c>
      <c r="D11" s="93">
        <f>F11+H11+K11+M11+N11</f>
        <v>0.5</v>
      </c>
      <c r="E11" s="94"/>
      <c r="F11" s="95">
        <v>0.5</v>
      </c>
      <c r="G11" s="95"/>
      <c r="H11" s="95"/>
      <c r="I11" s="95"/>
      <c r="J11" s="95"/>
      <c r="K11" s="95"/>
      <c r="L11" s="95"/>
      <c r="M11" s="95"/>
      <c r="N11" s="95"/>
    </row>
    <row r="12" spans="1:14" ht="12.75">
      <c r="A12" s="91" t="s">
        <v>274</v>
      </c>
      <c r="B12" s="92">
        <f>C12+D12</f>
        <v>0</v>
      </c>
      <c r="C12" s="93">
        <f>E12+G12+J12+L12</f>
        <v>0</v>
      </c>
      <c r="D12" s="93">
        <f>F12+H12+K12+M12+N12</f>
        <v>0</v>
      </c>
      <c r="E12" s="94"/>
      <c r="F12" s="95"/>
      <c r="G12" s="95"/>
      <c r="H12" s="95"/>
      <c r="I12" s="95"/>
      <c r="J12" s="95"/>
      <c r="K12" s="95"/>
      <c r="L12" s="95"/>
      <c r="M12" s="95"/>
      <c r="N12" s="95"/>
    </row>
    <row r="13" spans="1:14" ht="12.75">
      <c r="A13" s="91" t="s">
        <v>70</v>
      </c>
      <c r="B13" s="92">
        <f aca="true" t="shared" si="0" ref="B13:N13">B9+B10+B11+B12</f>
        <v>6.5</v>
      </c>
      <c r="C13" s="92">
        <f t="shared" si="0"/>
        <v>0</v>
      </c>
      <c r="D13" s="92">
        <f t="shared" si="0"/>
        <v>6.5</v>
      </c>
      <c r="E13" s="92">
        <f t="shared" si="0"/>
        <v>0</v>
      </c>
      <c r="F13" s="92">
        <f t="shared" si="0"/>
        <v>6.5</v>
      </c>
      <c r="G13" s="92">
        <f t="shared" si="0"/>
        <v>0</v>
      </c>
      <c r="H13" s="92">
        <f t="shared" si="0"/>
        <v>0</v>
      </c>
      <c r="I13" s="92"/>
      <c r="J13" s="92">
        <f t="shared" si="0"/>
        <v>0</v>
      </c>
      <c r="K13" s="92">
        <f t="shared" si="0"/>
        <v>0</v>
      </c>
      <c r="L13" s="92">
        <f t="shared" si="0"/>
        <v>0</v>
      </c>
      <c r="M13" s="92">
        <f t="shared" si="0"/>
        <v>0</v>
      </c>
      <c r="N13" s="92">
        <f t="shared" si="0"/>
        <v>0</v>
      </c>
    </row>
    <row r="14" ht="15.75">
      <c r="A14" s="18"/>
    </row>
    <row r="15" ht="15.75" hidden="1">
      <c r="A15" s="18"/>
    </row>
    <row r="16" ht="15.75" hidden="1">
      <c r="A16" s="18"/>
    </row>
    <row r="17" ht="15.75" hidden="1">
      <c r="A17" s="18"/>
    </row>
    <row r="18" ht="15.75">
      <c r="A18" s="18"/>
    </row>
    <row r="19" spans="1:8" s="96" customFormat="1" ht="12.75">
      <c r="A19" s="48" t="s">
        <v>329</v>
      </c>
      <c r="C19" s="126"/>
      <c r="D19" s="126"/>
      <c r="H19" t="s">
        <v>320</v>
      </c>
    </row>
    <row r="20" s="96" customFormat="1" ht="12.75">
      <c r="A20" s="48"/>
    </row>
    <row r="21" spans="1:8" s="96" customFormat="1" ht="12.75">
      <c r="A21" s="48" t="s">
        <v>321</v>
      </c>
      <c r="C21" s="126"/>
      <c r="D21" s="126"/>
      <c r="H21" t="s">
        <v>322</v>
      </c>
    </row>
    <row r="22" ht="14.25">
      <c r="A22" s="14"/>
    </row>
    <row r="23" ht="14.25">
      <c r="A23" s="14" t="s">
        <v>235</v>
      </c>
    </row>
    <row r="24" ht="14.25">
      <c r="A24" s="14"/>
    </row>
  </sheetData>
  <sheetProtection/>
  <mergeCells count="11">
    <mergeCell ref="A4:N4"/>
    <mergeCell ref="A6:A8"/>
    <mergeCell ref="C6:D7"/>
    <mergeCell ref="E6:F7"/>
    <mergeCell ref="G6:H7"/>
    <mergeCell ref="B6:B8"/>
    <mergeCell ref="N6:N8"/>
    <mergeCell ref="I6:I7"/>
    <mergeCell ref="F5:K5"/>
    <mergeCell ref="J6:K7"/>
    <mergeCell ref="L6:M7"/>
  </mergeCells>
  <printOptions/>
  <pageMargins left="0.64" right="0.25" top="1" bottom="1" header="0.5" footer="0.5"/>
  <pageSetup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view="pageBreakPreview" zoomScale="85" zoomScaleSheetLayoutView="85" zoomScalePageLayoutView="0" workbookViewId="0" topLeftCell="A1">
      <selection activeCell="N4" sqref="N4:N6"/>
    </sheetView>
  </sheetViews>
  <sheetFormatPr defaultColWidth="9.00390625" defaultRowHeight="12.75"/>
  <cols>
    <col min="1" max="1" width="21.125" style="1" customWidth="1"/>
    <col min="2" max="2" width="9.875" style="2" customWidth="1"/>
    <col min="3" max="3" width="7.125" style="2" customWidth="1"/>
    <col min="4" max="4" width="9.875" style="2" customWidth="1"/>
    <col min="5" max="5" width="6.75390625" style="2" customWidth="1"/>
    <col min="6" max="6" width="10.75390625" style="2" customWidth="1"/>
    <col min="7" max="7" width="7.75390625" style="2" customWidth="1"/>
    <col min="8" max="8" width="9.375" style="2" hidden="1" customWidth="1"/>
    <col min="9" max="9" width="8.00390625" style="2" hidden="1" customWidth="1"/>
    <col min="10" max="10" width="9.875" style="2" hidden="1" customWidth="1"/>
    <col min="11" max="11" width="9.00390625" style="2" hidden="1" customWidth="1"/>
    <col min="12" max="12" width="10.25390625" style="2" hidden="1" customWidth="1"/>
    <col min="13" max="13" width="7.25390625" style="2" hidden="1" customWidth="1"/>
    <col min="14" max="14" width="7.25390625" style="2" customWidth="1"/>
    <col min="15" max="15" width="10.125" style="2" customWidth="1"/>
    <col min="16" max="16" width="8.125" style="2" customWidth="1"/>
    <col min="17" max="17" width="10.625" style="2" customWidth="1"/>
    <col min="18" max="18" width="7.25390625" style="2" customWidth="1"/>
    <col min="19" max="19" width="12.00390625" style="2" customWidth="1"/>
    <col min="20" max="21" width="7.00390625" style="2" customWidth="1"/>
    <col min="22" max="22" width="12.375" style="2" customWidth="1"/>
    <col min="23" max="23" width="8.125" style="2" customWidth="1"/>
    <col min="24" max="24" width="10.875" style="2" customWidth="1"/>
    <col min="25" max="25" width="8.00390625" style="2" customWidth="1"/>
    <col min="26" max="26" width="10.00390625" style="2" customWidth="1"/>
    <col min="27" max="27" width="7.00390625" style="2" customWidth="1"/>
    <col min="28" max="16384" width="9.125" style="1" customWidth="1"/>
  </cols>
  <sheetData>
    <row r="1" spans="26:27" ht="15">
      <c r="Z1" s="183" t="s">
        <v>220</v>
      </c>
      <c r="AA1" s="184"/>
    </row>
    <row r="2" spans="1:27" ht="50.25" customHeight="1">
      <c r="A2" s="188" t="s">
        <v>285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</row>
    <row r="4" spans="1:27" ht="27" customHeight="1">
      <c r="A4" s="177" t="s">
        <v>78</v>
      </c>
      <c r="B4" s="182" t="s">
        <v>79</v>
      </c>
      <c r="C4" s="182"/>
      <c r="D4" s="182"/>
      <c r="E4" s="182"/>
      <c r="F4" s="182"/>
      <c r="G4" s="182"/>
      <c r="H4" s="182" t="s">
        <v>80</v>
      </c>
      <c r="I4" s="182"/>
      <c r="J4" s="182"/>
      <c r="K4" s="182"/>
      <c r="L4" s="182"/>
      <c r="M4" s="182"/>
      <c r="N4" s="185" t="s">
        <v>284</v>
      </c>
      <c r="O4" s="190" t="s">
        <v>224</v>
      </c>
      <c r="P4" s="182"/>
      <c r="Q4" s="182"/>
      <c r="R4" s="182"/>
      <c r="S4" s="182"/>
      <c r="T4" s="182"/>
      <c r="U4" s="185" t="s">
        <v>284</v>
      </c>
      <c r="V4" s="182" t="s">
        <v>82</v>
      </c>
      <c r="W4" s="182"/>
      <c r="X4" s="182"/>
      <c r="Y4" s="182"/>
      <c r="Z4" s="182"/>
      <c r="AA4" s="182"/>
    </row>
    <row r="5" spans="1:27" ht="35.25" customHeight="1">
      <c r="A5" s="178"/>
      <c r="B5" s="180" t="s">
        <v>281</v>
      </c>
      <c r="C5" s="181"/>
      <c r="D5" s="180" t="s">
        <v>282</v>
      </c>
      <c r="E5" s="181"/>
      <c r="F5" s="180" t="s">
        <v>283</v>
      </c>
      <c r="G5" s="181"/>
      <c r="H5" s="181" t="s">
        <v>83</v>
      </c>
      <c r="I5" s="181"/>
      <c r="J5" s="181" t="s">
        <v>84</v>
      </c>
      <c r="K5" s="181"/>
      <c r="L5" s="181" t="s">
        <v>85</v>
      </c>
      <c r="M5" s="181"/>
      <c r="N5" s="186"/>
      <c r="O5" s="180" t="s">
        <v>281</v>
      </c>
      <c r="P5" s="181"/>
      <c r="Q5" s="180" t="s">
        <v>282</v>
      </c>
      <c r="R5" s="181"/>
      <c r="S5" s="180" t="s">
        <v>283</v>
      </c>
      <c r="T5" s="181"/>
      <c r="U5" s="186"/>
      <c r="V5" s="180" t="s">
        <v>281</v>
      </c>
      <c r="W5" s="181"/>
      <c r="X5" s="180" t="s">
        <v>282</v>
      </c>
      <c r="Y5" s="181"/>
      <c r="Z5" s="180" t="s">
        <v>283</v>
      </c>
      <c r="AA5" s="181"/>
    </row>
    <row r="6" spans="1:27" s="2" customFormat="1" ht="51" customHeight="1">
      <c r="A6" s="179"/>
      <c r="B6" s="3" t="s">
        <v>86</v>
      </c>
      <c r="C6" s="3" t="s">
        <v>87</v>
      </c>
      <c r="D6" s="3" t="s">
        <v>86</v>
      </c>
      <c r="E6" s="3" t="s">
        <v>87</v>
      </c>
      <c r="F6" s="3" t="s">
        <v>86</v>
      </c>
      <c r="G6" s="3" t="s">
        <v>87</v>
      </c>
      <c r="H6" s="3" t="s">
        <v>86</v>
      </c>
      <c r="I6" s="3" t="s">
        <v>87</v>
      </c>
      <c r="J6" s="3" t="s">
        <v>86</v>
      </c>
      <c r="K6" s="3" t="s">
        <v>87</v>
      </c>
      <c r="L6" s="3" t="s">
        <v>86</v>
      </c>
      <c r="M6" s="3" t="s">
        <v>87</v>
      </c>
      <c r="N6" s="187"/>
      <c r="O6" s="3" t="s">
        <v>86</v>
      </c>
      <c r="P6" s="3" t="s">
        <v>87</v>
      </c>
      <c r="Q6" s="3" t="s">
        <v>86</v>
      </c>
      <c r="R6" s="3" t="s">
        <v>87</v>
      </c>
      <c r="S6" s="3" t="s">
        <v>86</v>
      </c>
      <c r="T6" s="3" t="s">
        <v>87</v>
      </c>
      <c r="U6" s="187"/>
      <c r="V6" s="3" t="s">
        <v>86</v>
      </c>
      <c r="W6" s="3" t="s">
        <v>87</v>
      </c>
      <c r="X6" s="3" t="s">
        <v>86</v>
      </c>
      <c r="Y6" s="3" t="s">
        <v>87</v>
      </c>
      <c r="Z6" s="3" t="s">
        <v>86</v>
      </c>
      <c r="AA6" s="3" t="s">
        <v>87</v>
      </c>
    </row>
    <row r="7" spans="1:27" ht="15">
      <c r="A7" s="4" t="s">
        <v>88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>
        <f aca="true" t="shared" si="0" ref="V7:AA7">B7+O7</f>
        <v>0</v>
      </c>
      <c r="W7" s="3">
        <f t="shared" si="0"/>
        <v>0</v>
      </c>
      <c r="X7" s="3">
        <f t="shared" si="0"/>
        <v>0</v>
      </c>
      <c r="Y7" s="3">
        <f t="shared" si="0"/>
        <v>0</v>
      </c>
      <c r="Z7" s="3">
        <f t="shared" si="0"/>
        <v>0</v>
      </c>
      <c r="AA7" s="3">
        <f t="shared" si="0"/>
        <v>0</v>
      </c>
    </row>
    <row r="8" spans="1:27" ht="15">
      <c r="A8" s="4" t="s">
        <v>89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>
        <f aca="true" t="shared" si="1" ref="V8:V43">B8+O8</f>
        <v>0</v>
      </c>
      <c r="W8" s="3">
        <f aca="true" t="shared" si="2" ref="W8:W43">C8+P8</f>
        <v>0</v>
      </c>
      <c r="X8" s="3">
        <f aca="true" t="shared" si="3" ref="X8:X43">D8+Q8</f>
        <v>0</v>
      </c>
      <c r="Y8" s="3">
        <f aca="true" t="shared" si="4" ref="Y8:Y43">E8+R8</f>
        <v>0</v>
      </c>
      <c r="Z8" s="3">
        <f aca="true" t="shared" si="5" ref="Z8:Z43">F8+S8</f>
        <v>0</v>
      </c>
      <c r="AA8" s="3">
        <f aca="true" t="shared" si="6" ref="AA8:AA43">G8+T8</f>
        <v>0</v>
      </c>
    </row>
    <row r="9" spans="1:27" ht="15">
      <c r="A9" s="4" t="s">
        <v>90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>
        <f t="shared" si="1"/>
        <v>0</v>
      </c>
      <c r="W9" s="3">
        <f t="shared" si="2"/>
        <v>0</v>
      </c>
      <c r="X9" s="3">
        <f t="shared" si="3"/>
        <v>0</v>
      </c>
      <c r="Y9" s="3">
        <f t="shared" si="4"/>
        <v>0</v>
      </c>
      <c r="Z9" s="3">
        <f t="shared" si="5"/>
        <v>0</v>
      </c>
      <c r="AA9" s="3">
        <f t="shared" si="6"/>
        <v>0</v>
      </c>
    </row>
    <row r="10" spans="1:27" ht="15">
      <c r="A10" s="4" t="s">
        <v>91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>
        <f t="shared" si="1"/>
        <v>0</v>
      </c>
      <c r="W10" s="3">
        <f t="shared" si="2"/>
        <v>0</v>
      </c>
      <c r="X10" s="3">
        <f t="shared" si="3"/>
        <v>0</v>
      </c>
      <c r="Y10" s="3">
        <f t="shared" si="4"/>
        <v>0</v>
      </c>
      <c r="Z10" s="3">
        <f t="shared" si="5"/>
        <v>0</v>
      </c>
      <c r="AA10" s="3">
        <f t="shared" si="6"/>
        <v>0</v>
      </c>
    </row>
    <row r="11" spans="1:27" ht="15">
      <c r="A11" s="4" t="s">
        <v>92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>
        <f t="shared" si="1"/>
        <v>0</v>
      </c>
      <c r="W11" s="3">
        <f t="shared" si="2"/>
        <v>0</v>
      </c>
      <c r="X11" s="3">
        <f t="shared" si="3"/>
        <v>0</v>
      </c>
      <c r="Y11" s="3">
        <f t="shared" si="4"/>
        <v>0</v>
      </c>
      <c r="Z11" s="3">
        <f t="shared" si="5"/>
        <v>0</v>
      </c>
      <c r="AA11" s="3">
        <f t="shared" si="6"/>
        <v>0</v>
      </c>
    </row>
    <row r="12" spans="1:27" ht="15">
      <c r="A12" s="4" t="s">
        <v>93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>
        <f t="shared" si="1"/>
        <v>0</v>
      </c>
      <c r="W12" s="3">
        <f t="shared" si="2"/>
        <v>0</v>
      </c>
      <c r="X12" s="3">
        <f t="shared" si="3"/>
        <v>0</v>
      </c>
      <c r="Y12" s="3">
        <f t="shared" si="4"/>
        <v>0</v>
      </c>
      <c r="Z12" s="3">
        <f t="shared" si="5"/>
        <v>0</v>
      </c>
      <c r="AA12" s="3">
        <f t="shared" si="6"/>
        <v>0</v>
      </c>
    </row>
    <row r="13" spans="1:27" ht="15">
      <c r="A13" s="4" t="s">
        <v>94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>
        <f t="shared" si="1"/>
        <v>0</v>
      </c>
      <c r="W13" s="3">
        <f t="shared" si="2"/>
        <v>0</v>
      </c>
      <c r="X13" s="3">
        <f t="shared" si="3"/>
        <v>0</v>
      </c>
      <c r="Y13" s="3">
        <f t="shared" si="4"/>
        <v>0</v>
      </c>
      <c r="Z13" s="3">
        <f t="shared" si="5"/>
        <v>0</v>
      </c>
      <c r="AA13" s="3">
        <f t="shared" si="6"/>
        <v>0</v>
      </c>
    </row>
    <row r="14" spans="1:27" ht="15">
      <c r="A14" s="4" t="s">
        <v>95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>
        <f t="shared" si="1"/>
        <v>0</v>
      </c>
      <c r="W14" s="3">
        <f t="shared" si="2"/>
        <v>0</v>
      </c>
      <c r="X14" s="3">
        <f t="shared" si="3"/>
        <v>0</v>
      </c>
      <c r="Y14" s="3">
        <f t="shared" si="4"/>
        <v>0</v>
      </c>
      <c r="Z14" s="3">
        <f t="shared" si="5"/>
        <v>0</v>
      </c>
      <c r="AA14" s="3">
        <f t="shared" si="6"/>
        <v>0</v>
      </c>
    </row>
    <row r="15" spans="1:27" ht="15">
      <c r="A15" s="4" t="s">
        <v>96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>
        <f t="shared" si="1"/>
        <v>0</v>
      </c>
      <c r="W15" s="3">
        <f t="shared" si="2"/>
        <v>0</v>
      </c>
      <c r="X15" s="3">
        <f t="shared" si="3"/>
        <v>0</v>
      </c>
      <c r="Y15" s="3">
        <f t="shared" si="4"/>
        <v>0</v>
      </c>
      <c r="Z15" s="3">
        <f t="shared" si="5"/>
        <v>0</v>
      </c>
      <c r="AA15" s="3">
        <f t="shared" si="6"/>
        <v>0</v>
      </c>
    </row>
    <row r="16" spans="1:27" ht="15">
      <c r="A16" s="4" t="s">
        <v>97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>
        <f t="shared" si="1"/>
        <v>0</v>
      </c>
      <c r="W16" s="3">
        <f t="shared" si="2"/>
        <v>0</v>
      </c>
      <c r="X16" s="3">
        <f t="shared" si="3"/>
        <v>0</v>
      </c>
      <c r="Y16" s="3">
        <f t="shared" si="4"/>
        <v>0</v>
      </c>
      <c r="Z16" s="3">
        <f t="shared" si="5"/>
        <v>0</v>
      </c>
      <c r="AA16" s="3">
        <f t="shared" si="6"/>
        <v>0</v>
      </c>
    </row>
    <row r="17" spans="1:27" ht="15">
      <c r="A17" s="4" t="s">
        <v>98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>
        <f t="shared" si="1"/>
        <v>0</v>
      </c>
      <c r="W17" s="3">
        <f t="shared" si="2"/>
        <v>0</v>
      </c>
      <c r="X17" s="3">
        <f t="shared" si="3"/>
        <v>0</v>
      </c>
      <c r="Y17" s="3">
        <f t="shared" si="4"/>
        <v>0</v>
      </c>
      <c r="Z17" s="3">
        <f t="shared" si="5"/>
        <v>0</v>
      </c>
      <c r="AA17" s="3">
        <f t="shared" si="6"/>
        <v>0</v>
      </c>
    </row>
    <row r="18" spans="1:27" ht="15">
      <c r="A18" s="4" t="s">
        <v>99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>
        <f t="shared" si="1"/>
        <v>0</v>
      </c>
      <c r="W18" s="3">
        <f t="shared" si="2"/>
        <v>0</v>
      </c>
      <c r="X18" s="3">
        <f t="shared" si="3"/>
        <v>0</v>
      </c>
      <c r="Y18" s="3">
        <f t="shared" si="4"/>
        <v>0</v>
      </c>
      <c r="Z18" s="3">
        <f t="shared" si="5"/>
        <v>0</v>
      </c>
      <c r="AA18" s="3">
        <f t="shared" si="6"/>
        <v>0</v>
      </c>
    </row>
    <row r="19" spans="1:27" ht="15">
      <c r="A19" s="4" t="s">
        <v>100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>
        <f t="shared" si="1"/>
        <v>0</v>
      </c>
      <c r="W19" s="3">
        <f t="shared" si="2"/>
        <v>0</v>
      </c>
      <c r="X19" s="3">
        <f t="shared" si="3"/>
        <v>0</v>
      </c>
      <c r="Y19" s="3">
        <f t="shared" si="4"/>
        <v>0</v>
      </c>
      <c r="Z19" s="3">
        <f t="shared" si="5"/>
        <v>0</v>
      </c>
      <c r="AA19" s="3">
        <f t="shared" si="6"/>
        <v>0</v>
      </c>
    </row>
    <row r="20" spans="1:27" ht="15">
      <c r="A20" s="4" t="s">
        <v>101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>
        <f t="shared" si="1"/>
        <v>0</v>
      </c>
      <c r="W20" s="3">
        <f t="shared" si="2"/>
        <v>0</v>
      </c>
      <c r="X20" s="3">
        <f t="shared" si="3"/>
        <v>0</v>
      </c>
      <c r="Y20" s="3">
        <f t="shared" si="4"/>
        <v>0</v>
      </c>
      <c r="Z20" s="3">
        <f t="shared" si="5"/>
        <v>0</v>
      </c>
      <c r="AA20" s="3">
        <f t="shared" si="6"/>
        <v>0</v>
      </c>
    </row>
    <row r="21" spans="1:27" ht="15">
      <c r="A21" s="4" t="s">
        <v>102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>
        <f t="shared" si="1"/>
        <v>0</v>
      </c>
      <c r="W21" s="3">
        <f t="shared" si="2"/>
        <v>0</v>
      </c>
      <c r="X21" s="3">
        <f t="shared" si="3"/>
        <v>0</v>
      </c>
      <c r="Y21" s="3">
        <f t="shared" si="4"/>
        <v>0</v>
      </c>
      <c r="Z21" s="3">
        <f t="shared" si="5"/>
        <v>0</v>
      </c>
      <c r="AA21" s="3">
        <f t="shared" si="6"/>
        <v>0</v>
      </c>
    </row>
    <row r="22" spans="1:27" ht="15">
      <c r="A22" s="4" t="s">
        <v>103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>
        <f t="shared" si="1"/>
        <v>0</v>
      </c>
      <c r="W22" s="3">
        <f t="shared" si="2"/>
        <v>0</v>
      </c>
      <c r="X22" s="3">
        <f t="shared" si="3"/>
        <v>0</v>
      </c>
      <c r="Y22" s="3">
        <f t="shared" si="4"/>
        <v>0</v>
      </c>
      <c r="Z22" s="3">
        <f t="shared" si="5"/>
        <v>0</v>
      </c>
      <c r="AA22" s="3">
        <f t="shared" si="6"/>
        <v>0</v>
      </c>
    </row>
    <row r="23" spans="1:27" ht="15">
      <c r="A23" s="4" t="s">
        <v>104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>
        <f t="shared" si="1"/>
        <v>0</v>
      </c>
      <c r="W23" s="3">
        <f t="shared" si="2"/>
        <v>0</v>
      </c>
      <c r="X23" s="3">
        <f t="shared" si="3"/>
        <v>0</v>
      </c>
      <c r="Y23" s="3">
        <f t="shared" si="4"/>
        <v>0</v>
      </c>
      <c r="Z23" s="3">
        <f t="shared" si="5"/>
        <v>0</v>
      </c>
      <c r="AA23" s="3">
        <f t="shared" si="6"/>
        <v>0</v>
      </c>
    </row>
    <row r="24" spans="1:27" ht="15">
      <c r="A24" s="4" t="s">
        <v>105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>
        <f t="shared" si="1"/>
        <v>0</v>
      </c>
      <c r="W24" s="3">
        <f t="shared" si="2"/>
        <v>0</v>
      </c>
      <c r="X24" s="3">
        <f t="shared" si="3"/>
        <v>0</v>
      </c>
      <c r="Y24" s="3">
        <f t="shared" si="4"/>
        <v>0</v>
      </c>
      <c r="Z24" s="3">
        <f t="shared" si="5"/>
        <v>0</v>
      </c>
      <c r="AA24" s="3">
        <f t="shared" si="6"/>
        <v>0</v>
      </c>
    </row>
    <row r="25" spans="1:27" ht="15">
      <c r="A25" s="4" t="s">
        <v>106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>
        <f t="shared" si="1"/>
        <v>0</v>
      </c>
      <c r="W25" s="3">
        <f t="shared" si="2"/>
        <v>0</v>
      </c>
      <c r="X25" s="3">
        <f t="shared" si="3"/>
        <v>0</v>
      </c>
      <c r="Y25" s="3">
        <f t="shared" si="4"/>
        <v>0</v>
      </c>
      <c r="Z25" s="3">
        <f t="shared" si="5"/>
        <v>0</v>
      </c>
      <c r="AA25" s="3">
        <f t="shared" si="6"/>
        <v>0</v>
      </c>
    </row>
    <row r="26" spans="1:27" ht="15">
      <c r="A26" s="4" t="s">
        <v>107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>
        <f t="shared" si="1"/>
        <v>0</v>
      </c>
      <c r="W26" s="3">
        <f t="shared" si="2"/>
        <v>0</v>
      </c>
      <c r="X26" s="3">
        <f t="shared" si="3"/>
        <v>0</v>
      </c>
      <c r="Y26" s="3">
        <f t="shared" si="4"/>
        <v>0</v>
      </c>
      <c r="Z26" s="3">
        <f t="shared" si="5"/>
        <v>0</v>
      </c>
      <c r="AA26" s="3">
        <f t="shared" si="6"/>
        <v>0</v>
      </c>
    </row>
    <row r="27" spans="1:27" ht="15">
      <c r="A27" s="4" t="s">
        <v>108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>
        <f t="shared" si="1"/>
        <v>0</v>
      </c>
      <c r="W27" s="3">
        <f t="shared" si="2"/>
        <v>0</v>
      </c>
      <c r="X27" s="3">
        <f t="shared" si="3"/>
        <v>0</v>
      </c>
      <c r="Y27" s="3">
        <f t="shared" si="4"/>
        <v>0</v>
      </c>
      <c r="Z27" s="3">
        <f t="shared" si="5"/>
        <v>0</v>
      </c>
      <c r="AA27" s="3">
        <f t="shared" si="6"/>
        <v>0</v>
      </c>
    </row>
    <row r="28" spans="1:27" ht="15">
      <c r="A28" s="4" t="s">
        <v>109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>
        <f t="shared" si="1"/>
        <v>0</v>
      </c>
      <c r="W28" s="3">
        <f t="shared" si="2"/>
        <v>0</v>
      </c>
      <c r="X28" s="3">
        <f t="shared" si="3"/>
        <v>0</v>
      </c>
      <c r="Y28" s="3">
        <f t="shared" si="4"/>
        <v>0</v>
      </c>
      <c r="Z28" s="3">
        <f t="shared" si="5"/>
        <v>0</v>
      </c>
      <c r="AA28" s="3">
        <f t="shared" si="6"/>
        <v>0</v>
      </c>
    </row>
    <row r="29" spans="1:27" ht="15">
      <c r="A29" s="4" t="s">
        <v>110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>
        <f t="shared" si="1"/>
        <v>0</v>
      </c>
      <c r="W29" s="3">
        <f t="shared" si="2"/>
        <v>0</v>
      </c>
      <c r="X29" s="3">
        <f t="shared" si="3"/>
        <v>0</v>
      </c>
      <c r="Y29" s="3">
        <f t="shared" si="4"/>
        <v>0</v>
      </c>
      <c r="Z29" s="3">
        <f t="shared" si="5"/>
        <v>0</v>
      </c>
      <c r="AA29" s="3">
        <f t="shared" si="6"/>
        <v>0</v>
      </c>
    </row>
    <row r="30" spans="1:27" ht="15">
      <c r="A30" s="4" t="s">
        <v>111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>
        <f t="shared" si="1"/>
        <v>0</v>
      </c>
      <c r="W30" s="3">
        <f t="shared" si="2"/>
        <v>0</v>
      </c>
      <c r="X30" s="3">
        <f t="shared" si="3"/>
        <v>0</v>
      </c>
      <c r="Y30" s="3">
        <f t="shared" si="4"/>
        <v>0</v>
      </c>
      <c r="Z30" s="3">
        <f t="shared" si="5"/>
        <v>0</v>
      </c>
      <c r="AA30" s="3">
        <f t="shared" si="6"/>
        <v>0</v>
      </c>
    </row>
    <row r="31" spans="1:27" ht="15">
      <c r="A31" s="4" t="s">
        <v>112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>
        <f t="shared" si="1"/>
        <v>0</v>
      </c>
      <c r="W31" s="3">
        <f t="shared" si="2"/>
        <v>0</v>
      </c>
      <c r="X31" s="3">
        <f t="shared" si="3"/>
        <v>0</v>
      </c>
      <c r="Y31" s="3">
        <f t="shared" si="4"/>
        <v>0</v>
      </c>
      <c r="Z31" s="3">
        <f t="shared" si="5"/>
        <v>0</v>
      </c>
      <c r="AA31" s="3">
        <f t="shared" si="6"/>
        <v>0</v>
      </c>
    </row>
    <row r="32" spans="1:27" ht="15">
      <c r="A32" s="4" t="s">
        <v>113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>
        <f t="shared" si="1"/>
        <v>0</v>
      </c>
      <c r="W32" s="3">
        <f t="shared" si="2"/>
        <v>0</v>
      </c>
      <c r="X32" s="3">
        <f t="shared" si="3"/>
        <v>0</v>
      </c>
      <c r="Y32" s="3">
        <f t="shared" si="4"/>
        <v>0</v>
      </c>
      <c r="Z32" s="3">
        <f t="shared" si="5"/>
        <v>0</v>
      </c>
      <c r="AA32" s="3">
        <f t="shared" si="6"/>
        <v>0</v>
      </c>
    </row>
    <row r="33" spans="1:27" ht="15">
      <c r="A33" s="4" t="s">
        <v>114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>
        <f t="shared" si="1"/>
        <v>0</v>
      </c>
      <c r="W33" s="3">
        <f t="shared" si="2"/>
        <v>0</v>
      </c>
      <c r="X33" s="3">
        <f t="shared" si="3"/>
        <v>0</v>
      </c>
      <c r="Y33" s="3">
        <f t="shared" si="4"/>
        <v>0</v>
      </c>
      <c r="Z33" s="3">
        <f t="shared" si="5"/>
        <v>0</v>
      </c>
      <c r="AA33" s="3">
        <f t="shared" si="6"/>
        <v>0</v>
      </c>
    </row>
    <row r="34" spans="1:27" ht="15">
      <c r="A34" s="4" t="s">
        <v>115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>
        <f t="shared" si="1"/>
        <v>0</v>
      </c>
      <c r="W34" s="3">
        <f t="shared" si="2"/>
        <v>0</v>
      </c>
      <c r="X34" s="3">
        <f t="shared" si="3"/>
        <v>0</v>
      </c>
      <c r="Y34" s="3">
        <f t="shared" si="4"/>
        <v>0</v>
      </c>
      <c r="Z34" s="3">
        <f t="shared" si="5"/>
        <v>0</v>
      </c>
      <c r="AA34" s="3">
        <f t="shared" si="6"/>
        <v>0</v>
      </c>
    </row>
    <row r="35" spans="1:27" ht="15">
      <c r="A35" s="4" t="s">
        <v>116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>
        <f t="shared" si="1"/>
        <v>0</v>
      </c>
      <c r="W35" s="3">
        <f t="shared" si="2"/>
        <v>0</v>
      </c>
      <c r="X35" s="3">
        <f t="shared" si="3"/>
        <v>0</v>
      </c>
      <c r="Y35" s="3">
        <f t="shared" si="4"/>
        <v>0</v>
      </c>
      <c r="Z35" s="3">
        <f t="shared" si="5"/>
        <v>0</v>
      </c>
      <c r="AA35" s="3">
        <f t="shared" si="6"/>
        <v>0</v>
      </c>
    </row>
    <row r="36" spans="1:27" ht="15">
      <c r="A36" s="4" t="s">
        <v>117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>
        <f t="shared" si="1"/>
        <v>0</v>
      </c>
      <c r="W36" s="3">
        <f t="shared" si="2"/>
        <v>0</v>
      </c>
      <c r="X36" s="3">
        <f t="shared" si="3"/>
        <v>0</v>
      </c>
      <c r="Y36" s="3">
        <f t="shared" si="4"/>
        <v>0</v>
      </c>
      <c r="Z36" s="3">
        <f t="shared" si="5"/>
        <v>0</v>
      </c>
      <c r="AA36" s="3">
        <f t="shared" si="6"/>
        <v>0</v>
      </c>
    </row>
    <row r="37" spans="1:27" ht="15">
      <c r="A37" s="4" t="s">
        <v>118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>
        <f t="shared" si="1"/>
        <v>0</v>
      </c>
      <c r="W37" s="3">
        <f t="shared" si="2"/>
        <v>0</v>
      </c>
      <c r="X37" s="3">
        <f t="shared" si="3"/>
        <v>0</v>
      </c>
      <c r="Y37" s="3">
        <f t="shared" si="4"/>
        <v>0</v>
      </c>
      <c r="Z37" s="3">
        <f t="shared" si="5"/>
        <v>0</v>
      </c>
      <c r="AA37" s="3">
        <f t="shared" si="6"/>
        <v>0</v>
      </c>
    </row>
    <row r="38" spans="1:27" ht="15">
      <c r="A38" s="4" t="s">
        <v>119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>
        <f t="shared" si="1"/>
        <v>0</v>
      </c>
      <c r="W38" s="3">
        <f t="shared" si="2"/>
        <v>0</v>
      </c>
      <c r="X38" s="3">
        <f t="shared" si="3"/>
        <v>0</v>
      </c>
      <c r="Y38" s="3">
        <f t="shared" si="4"/>
        <v>0</v>
      </c>
      <c r="Z38" s="3">
        <f t="shared" si="5"/>
        <v>0</v>
      </c>
      <c r="AA38" s="3">
        <f t="shared" si="6"/>
        <v>0</v>
      </c>
    </row>
    <row r="39" spans="1:27" ht="15">
      <c r="A39" s="4" t="s">
        <v>120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>
        <f t="shared" si="1"/>
        <v>0</v>
      </c>
      <c r="W39" s="3">
        <f t="shared" si="2"/>
        <v>0</v>
      </c>
      <c r="X39" s="3">
        <f t="shared" si="3"/>
        <v>0</v>
      </c>
      <c r="Y39" s="3">
        <f t="shared" si="4"/>
        <v>0</v>
      </c>
      <c r="Z39" s="3">
        <f t="shared" si="5"/>
        <v>0</v>
      </c>
      <c r="AA39" s="3">
        <f t="shared" si="6"/>
        <v>0</v>
      </c>
    </row>
    <row r="40" spans="1:27" ht="15">
      <c r="A40" s="4" t="s">
        <v>121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>
        <f t="shared" si="1"/>
        <v>0</v>
      </c>
      <c r="W40" s="3">
        <f t="shared" si="2"/>
        <v>0</v>
      </c>
      <c r="X40" s="3">
        <f t="shared" si="3"/>
        <v>0</v>
      </c>
      <c r="Y40" s="3">
        <f t="shared" si="4"/>
        <v>0</v>
      </c>
      <c r="Z40" s="3">
        <f t="shared" si="5"/>
        <v>0</v>
      </c>
      <c r="AA40" s="3">
        <f t="shared" si="6"/>
        <v>0</v>
      </c>
    </row>
    <row r="41" spans="1:27" ht="15">
      <c r="A41" s="4" t="s">
        <v>122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>
        <f t="shared" si="1"/>
        <v>0</v>
      </c>
      <c r="W41" s="3">
        <f t="shared" si="2"/>
        <v>0</v>
      </c>
      <c r="X41" s="3">
        <f t="shared" si="3"/>
        <v>0</v>
      </c>
      <c r="Y41" s="3">
        <f t="shared" si="4"/>
        <v>0</v>
      </c>
      <c r="Z41" s="3">
        <f t="shared" si="5"/>
        <v>0</v>
      </c>
      <c r="AA41" s="3">
        <f t="shared" si="6"/>
        <v>0</v>
      </c>
    </row>
    <row r="42" spans="1:27" ht="15">
      <c r="A42" s="4" t="s">
        <v>257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>
        <f aca="true" t="shared" si="7" ref="V42:AA42">B42+O42</f>
        <v>0</v>
      </c>
      <c r="W42" s="3">
        <f t="shared" si="7"/>
        <v>0</v>
      </c>
      <c r="X42" s="3">
        <f t="shared" si="7"/>
        <v>0</v>
      </c>
      <c r="Y42" s="3">
        <f t="shared" si="7"/>
        <v>0</v>
      </c>
      <c r="Z42" s="3">
        <f t="shared" si="7"/>
        <v>0</v>
      </c>
      <c r="AA42" s="3">
        <f t="shared" si="7"/>
        <v>0</v>
      </c>
    </row>
    <row r="43" spans="1:27" ht="15">
      <c r="A43" s="4" t="s">
        <v>256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>
        <f t="shared" si="1"/>
        <v>0</v>
      </c>
      <c r="W43" s="3">
        <f t="shared" si="2"/>
        <v>0</v>
      </c>
      <c r="X43" s="3">
        <f t="shared" si="3"/>
        <v>0</v>
      </c>
      <c r="Y43" s="3">
        <f t="shared" si="4"/>
        <v>0</v>
      </c>
      <c r="Z43" s="3">
        <f t="shared" si="5"/>
        <v>0</v>
      </c>
      <c r="AA43" s="3">
        <f t="shared" si="6"/>
        <v>0</v>
      </c>
    </row>
    <row r="44" spans="1:27" ht="15">
      <c r="A44" s="5" t="s">
        <v>124</v>
      </c>
      <c r="B44" s="3">
        <f aca="true" t="shared" si="8" ref="B44:T44">SUM(B7:B43)</f>
        <v>0</v>
      </c>
      <c r="C44" s="3">
        <f t="shared" si="8"/>
        <v>0</v>
      </c>
      <c r="D44" s="3">
        <f t="shared" si="8"/>
        <v>0</v>
      </c>
      <c r="E44" s="3">
        <f t="shared" si="8"/>
        <v>0</v>
      </c>
      <c r="F44" s="3">
        <f t="shared" si="8"/>
        <v>0</v>
      </c>
      <c r="G44" s="3">
        <f t="shared" si="8"/>
        <v>0</v>
      </c>
      <c r="H44" s="3">
        <f t="shared" si="8"/>
        <v>0</v>
      </c>
      <c r="I44" s="3">
        <f t="shared" si="8"/>
        <v>0</v>
      </c>
      <c r="J44" s="3">
        <f t="shared" si="8"/>
        <v>0</v>
      </c>
      <c r="K44" s="3">
        <f t="shared" si="8"/>
        <v>0</v>
      </c>
      <c r="L44" s="3">
        <f t="shared" si="8"/>
        <v>0</v>
      </c>
      <c r="M44" s="3">
        <f t="shared" si="8"/>
        <v>0</v>
      </c>
      <c r="N44" s="3"/>
      <c r="O44" s="3">
        <f t="shared" si="8"/>
        <v>0</v>
      </c>
      <c r="P44" s="3">
        <f t="shared" si="8"/>
        <v>0</v>
      </c>
      <c r="Q44" s="3">
        <f t="shared" si="8"/>
        <v>0</v>
      </c>
      <c r="R44" s="3">
        <f t="shared" si="8"/>
        <v>0</v>
      </c>
      <c r="S44" s="3">
        <f t="shared" si="8"/>
        <v>0</v>
      </c>
      <c r="T44" s="3">
        <f t="shared" si="8"/>
        <v>0</v>
      </c>
      <c r="U44" s="3"/>
      <c r="V44" s="3">
        <f aca="true" t="shared" si="9" ref="V44:AA44">SUM(V7:V43)</f>
        <v>0</v>
      </c>
      <c r="W44" s="3">
        <f t="shared" si="9"/>
        <v>0</v>
      </c>
      <c r="X44" s="3">
        <f t="shared" si="9"/>
        <v>0</v>
      </c>
      <c r="Y44" s="3">
        <f t="shared" si="9"/>
        <v>0</v>
      </c>
      <c r="Z44" s="3">
        <f t="shared" si="9"/>
        <v>0</v>
      </c>
      <c r="AA44" s="3">
        <f t="shared" si="9"/>
        <v>0</v>
      </c>
    </row>
    <row r="46" spans="1:7" ht="15">
      <c r="A46" s="48" t="s">
        <v>74</v>
      </c>
      <c r="B46" s="13"/>
      <c r="F46" s="56"/>
      <c r="G46" s="56"/>
    </row>
    <row r="47" spans="1:7" ht="15">
      <c r="A47" s="48"/>
      <c r="B47" s="13"/>
      <c r="F47" s="13"/>
      <c r="G47" s="13"/>
    </row>
    <row r="48" spans="1:7" ht="15">
      <c r="A48" s="48" t="s">
        <v>234</v>
      </c>
      <c r="B48" s="13"/>
      <c r="F48" s="56"/>
      <c r="G48" s="56"/>
    </row>
    <row r="49" spans="1:4" ht="15">
      <c r="A49" s="14"/>
      <c r="B49"/>
      <c r="C49"/>
      <c r="D49"/>
    </row>
    <row r="50" spans="1:4" ht="15">
      <c r="A50" s="14" t="s">
        <v>235</v>
      </c>
      <c r="B50"/>
      <c r="C50"/>
      <c r="D50"/>
    </row>
  </sheetData>
  <sheetProtection/>
  <mergeCells count="21">
    <mergeCell ref="X5:Y5"/>
    <mergeCell ref="Z1:AA1"/>
    <mergeCell ref="H4:M4"/>
    <mergeCell ref="H5:I5"/>
    <mergeCell ref="J5:K5"/>
    <mergeCell ref="L5:M5"/>
    <mergeCell ref="N4:N6"/>
    <mergeCell ref="U4:U6"/>
    <mergeCell ref="A2:AA2"/>
    <mergeCell ref="O4:T4"/>
    <mergeCell ref="O5:P5"/>
    <mergeCell ref="A4:A6"/>
    <mergeCell ref="V5:W5"/>
    <mergeCell ref="D5:E5"/>
    <mergeCell ref="Z5:AA5"/>
    <mergeCell ref="B5:C5"/>
    <mergeCell ref="B4:G4"/>
    <mergeCell ref="Q5:R5"/>
    <mergeCell ref="S5:T5"/>
    <mergeCell ref="V4:AA4"/>
    <mergeCell ref="F5:G5"/>
  </mergeCells>
  <printOptions/>
  <pageMargins left="0.11811023622047245" right="0" top="0.17" bottom="0.35433070866141736" header="0.31496062992125984" footer="0.31496062992125984"/>
  <pageSetup fitToHeight="1" fitToWidth="1"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6"/>
  <sheetViews>
    <sheetView view="pageBreakPreview" zoomScaleSheetLayoutView="100" zoomScalePageLayoutView="0" workbookViewId="0" topLeftCell="A1">
      <selection activeCell="E16" sqref="E16"/>
    </sheetView>
  </sheetViews>
  <sheetFormatPr defaultColWidth="9.00390625" defaultRowHeight="12.75"/>
  <cols>
    <col min="1" max="1" width="23.00390625" style="0" customWidth="1"/>
    <col min="2" max="3" width="8.875" style="80" hidden="1" customWidth="1"/>
    <col min="4" max="4" width="18.25390625" style="80" customWidth="1"/>
    <col min="5" max="5" width="16.75390625" style="80" customWidth="1"/>
    <col min="6" max="7" width="8.875" style="80" hidden="1" customWidth="1"/>
    <col min="8" max="8" width="16.875" style="80" customWidth="1"/>
    <col min="9" max="9" width="14.75390625" style="80" customWidth="1"/>
    <col min="10" max="15" width="8.875" style="80" hidden="1" customWidth="1"/>
    <col min="16" max="16" width="14.625" style="80" customWidth="1"/>
    <col min="17" max="17" width="17.375" style="80" customWidth="1"/>
  </cols>
  <sheetData>
    <row r="1" ht="12.75">
      <c r="Q1" s="80" t="s">
        <v>73</v>
      </c>
    </row>
    <row r="2" spans="1:17" ht="30.75" customHeight="1">
      <c r="A2" s="143" t="s">
        <v>330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</row>
    <row r="3" ht="13.5" thickBot="1">
      <c r="A3" s="48"/>
    </row>
    <row r="4" spans="1:17" s="81" customFormat="1" ht="22.5" customHeight="1" thickBot="1">
      <c r="A4" s="194" t="s">
        <v>237</v>
      </c>
      <c r="B4" s="191" t="s">
        <v>238</v>
      </c>
      <c r="C4" s="192"/>
      <c r="D4" s="192"/>
      <c r="E4" s="193"/>
      <c r="F4" s="191" t="s">
        <v>239</v>
      </c>
      <c r="G4" s="192"/>
      <c r="H4" s="192"/>
      <c r="I4" s="193"/>
      <c r="J4" s="191" t="s">
        <v>271</v>
      </c>
      <c r="K4" s="192"/>
      <c r="L4" s="192"/>
      <c r="M4" s="193"/>
      <c r="N4" s="191" t="s">
        <v>70</v>
      </c>
      <c r="O4" s="192"/>
      <c r="P4" s="192"/>
      <c r="Q4" s="193"/>
    </row>
    <row r="5" spans="1:17" s="81" customFormat="1" ht="13.5" thickBot="1">
      <c r="A5" s="195"/>
      <c r="B5" s="191" t="s">
        <v>229</v>
      </c>
      <c r="C5" s="193"/>
      <c r="D5" s="191" t="s">
        <v>240</v>
      </c>
      <c r="E5" s="193"/>
      <c r="F5" s="191" t="s">
        <v>229</v>
      </c>
      <c r="G5" s="193"/>
      <c r="H5" s="191" t="s">
        <v>240</v>
      </c>
      <c r="I5" s="193"/>
      <c r="J5" s="191" t="s">
        <v>229</v>
      </c>
      <c r="K5" s="193"/>
      <c r="L5" s="191" t="s">
        <v>240</v>
      </c>
      <c r="M5" s="193"/>
      <c r="N5" s="191" t="s">
        <v>229</v>
      </c>
      <c r="O5" s="193"/>
      <c r="P5" s="191" t="s">
        <v>240</v>
      </c>
      <c r="Q5" s="193"/>
    </row>
    <row r="6" spans="1:17" s="81" customFormat="1" ht="13.5" thickBot="1">
      <c r="A6" s="196"/>
      <c r="B6" s="83" t="s">
        <v>86</v>
      </c>
      <c r="C6" s="83" t="s">
        <v>87</v>
      </c>
      <c r="D6" s="83" t="s">
        <v>86</v>
      </c>
      <c r="E6" s="83" t="s">
        <v>87</v>
      </c>
      <c r="F6" s="83" t="s">
        <v>86</v>
      </c>
      <c r="G6" s="83" t="s">
        <v>87</v>
      </c>
      <c r="H6" s="83" t="s">
        <v>86</v>
      </c>
      <c r="I6" s="83" t="s">
        <v>87</v>
      </c>
      <c r="J6" s="83" t="s">
        <v>86</v>
      </c>
      <c r="K6" s="83" t="s">
        <v>87</v>
      </c>
      <c r="L6" s="83" t="s">
        <v>86</v>
      </c>
      <c r="M6" s="83" t="s">
        <v>87</v>
      </c>
      <c r="N6" s="83" t="s">
        <v>86</v>
      </c>
      <c r="O6" s="83" t="s">
        <v>87</v>
      </c>
      <c r="P6" s="83" t="s">
        <v>86</v>
      </c>
      <c r="Q6" s="83" t="s">
        <v>87</v>
      </c>
    </row>
    <row r="7" spans="1:17" s="81" customFormat="1" ht="13.5" thickBot="1">
      <c r="A7" s="82" t="s">
        <v>241</v>
      </c>
      <c r="B7" s="83"/>
      <c r="C7" s="83"/>
      <c r="D7" s="83">
        <v>340</v>
      </c>
      <c r="E7" s="83"/>
      <c r="F7" s="83"/>
      <c r="G7" s="83"/>
      <c r="H7" s="83"/>
      <c r="I7" s="83"/>
      <c r="J7" s="83"/>
      <c r="K7" s="83"/>
      <c r="L7" s="83"/>
      <c r="M7" s="83"/>
      <c r="N7" s="83">
        <f>ROUND(B7*2.9+F7+J7,0)</f>
        <v>0</v>
      </c>
      <c r="O7" s="83">
        <f>ROUND(C7*2.9+G7+K7,0)</f>
        <v>0</v>
      </c>
      <c r="P7" s="83">
        <f>ROUND(D7*2.9+H7+L7,0)</f>
        <v>986</v>
      </c>
      <c r="Q7" s="83">
        <f>ROUND(E7*2.9+I7+M7,0)</f>
        <v>0</v>
      </c>
    </row>
    <row r="8" spans="1:17" s="81" customFormat="1" ht="13.5" thickBot="1">
      <c r="A8" s="82" t="s">
        <v>311</v>
      </c>
      <c r="B8" s="83"/>
      <c r="C8" s="83"/>
      <c r="D8" s="83"/>
      <c r="E8" s="83"/>
      <c r="F8" s="83"/>
      <c r="G8" s="83"/>
      <c r="H8" s="83">
        <v>2251</v>
      </c>
      <c r="I8" s="83"/>
      <c r="J8" s="83"/>
      <c r="K8" s="83"/>
      <c r="L8" s="83"/>
      <c r="M8" s="83"/>
      <c r="N8" s="83"/>
      <c r="O8" s="83"/>
      <c r="P8" s="83">
        <f>ROUND(D8*2.9+H8+L8,0)</f>
        <v>2251</v>
      </c>
      <c r="Q8" s="83"/>
    </row>
    <row r="9" spans="1:17" s="81" customFormat="1" ht="13.5" thickBot="1">
      <c r="A9" s="82" t="s">
        <v>305</v>
      </c>
      <c r="B9" s="83"/>
      <c r="C9" s="83"/>
      <c r="D9" s="83">
        <v>1051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>
        <f>ROUND(D9*2.9+H9+L9,0)</f>
        <v>3048</v>
      </c>
      <c r="Q9" s="83"/>
    </row>
    <row r="10" spans="1:17" s="81" customFormat="1" ht="13.5" thickBot="1">
      <c r="A10" s="82" t="s">
        <v>314</v>
      </c>
      <c r="B10" s="83"/>
      <c r="C10" s="83"/>
      <c r="D10" s="83">
        <v>650</v>
      </c>
      <c r="E10" s="83"/>
      <c r="F10" s="83"/>
      <c r="G10" s="83"/>
      <c r="H10" s="83"/>
      <c r="I10" s="83"/>
      <c r="J10" s="83"/>
      <c r="K10" s="83"/>
      <c r="L10" s="83"/>
      <c r="M10" s="83"/>
      <c r="N10" s="83">
        <f>ROUND(B10*2.9+F10+J10,0)</f>
        <v>0</v>
      </c>
      <c r="O10" s="83">
        <f>ROUND(C10*2.9+G10+K10,0)</f>
        <v>0</v>
      </c>
      <c r="P10" s="83">
        <f>ROUND(D10*2.9+H10+L10,0)</f>
        <v>1885</v>
      </c>
      <c r="Q10" s="83">
        <f>ROUND(E10*2.9+I10+M10,0)</f>
        <v>0</v>
      </c>
    </row>
    <row r="11" spans="1:17" s="81" customFormat="1" ht="13.5" thickBot="1">
      <c r="A11" s="82" t="s">
        <v>243</v>
      </c>
      <c r="B11" s="83">
        <f aca="true" t="shared" si="0" ref="B11:Q11">SUM(B7:B10)</f>
        <v>0</v>
      </c>
      <c r="C11" s="83">
        <f t="shared" si="0"/>
        <v>0</v>
      </c>
      <c r="D11" s="83">
        <f t="shared" si="0"/>
        <v>2041</v>
      </c>
      <c r="E11" s="83">
        <f t="shared" si="0"/>
        <v>0</v>
      </c>
      <c r="F11" s="83">
        <f t="shared" si="0"/>
        <v>0</v>
      </c>
      <c r="G11" s="83">
        <f t="shared" si="0"/>
        <v>0</v>
      </c>
      <c r="H11" s="83">
        <f t="shared" si="0"/>
        <v>2251</v>
      </c>
      <c r="I11" s="83">
        <f t="shared" si="0"/>
        <v>0</v>
      </c>
      <c r="J11" s="83">
        <f t="shared" si="0"/>
        <v>0</v>
      </c>
      <c r="K11" s="83">
        <f t="shared" si="0"/>
        <v>0</v>
      </c>
      <c r="L11" s="83">
        <f t="shared" si="0"/>
        <v>0</v>
      </c>
      <c r="M11" s="83">
        <f t="shared" si="0"/>
        <v>0</v>
      </c>
      <c r="N11" s="83">
        <f t="shared" si="0"/>
        <v>0</v>
      </c>
      <c r="O11" s="83">
        <f t="shared" si="0"/>
        <v>0</v>
      </c>
      <c r="P11" s="83">
        <f t="shared" si="0"/>
        <v>8170</v>
      </c>
      <c r="Q11" s="83">
        <f t="shared" si="0"/>
        <v>0</v>
      </c>
    </row>
    <row r="13" ht="12.75" hidden="1"/>
    <row r="15" spans="1:5" ht="12.75">
      <c r="A15" s="57" t="s">
        <v>318</v>
      </c>
      <c r="E15" s="80" t="s">
        <v>320</v>
      </c>
    </row>
    <row r="16" ht="24" customHeight="1">
      <c r="A16" t="s">
        <v>262</v>
      </c>
    </row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</sheetData>
  <sheetProtection/>
  <mergeCells count="14">
    <mergeCell ref="A4:A6"/>
    <mergeCell ref="B4:E4"/>
    <mergeCell ref="F4:I4"/>
    <mergeCell ref="J4:M4"/>
    <mergeCell ref="A2:Q2"/>
    <mergeCell ref="N4:Q4"/>
    <mergeCell ref="B5:C5"/>
    <mergeCell ref="D5:E5"/>
    <mergeCell ref="F5:G5"/>
    <mergeCell ref="H5:I5"/>
    <mergeCell ref="J5:K5"/>
    <mergeCell ref="L5:M5"/>
    <mergeCell ref="N5:O5"/>
    <mergeCell ref="P5:Q5"/>
  </mergeCells>
  <printOptions/>
  <pageMargins left="0.75" right="0.75" top="1" bottom="1" header="0.5" footer="0.5"/>
  <pageSetup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view="pageBreakPreview" zoomScaleSheetLayoutView="100" zoomScalePageLayoutView="0" workbookViewId="0" topLeftCell="A1">
      <selection activeCell="O40" sqref="O40"/>
    </sheetView>
  </sheetViews>
  <sheetFormatPr defaultColWidth="9.00390625" defaultRowHeight="12.75"/>
  <cols>
    <col min="1" max="1" width="12.875" style="63" customWidth="1"/>
    <col min="2" max="9" width="8.875" style="84" customWidth="1"/>
    <col min="10" max="13" width="8.875" style="84" hidden="1" customWidth="1"/>
    <col min="14" max="16" width="8.875" style="84" customWidth="1"/>
    <col min="17" max="17" width="10.375" style="84" customWidth="1"/>
  </cols>
  <sheetData>
    <row r="1" ht="12.75">
      <c r="Q1" s="84" t="s">
        <v>76</v>
      </c>
    </row>
    <row r="2" spans="1:17" ht="26.25" customHeight="1">
      <c r="A2" s="199" t="s">
        <v>286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</row>
    <row r="3" ht="12.75">
      <c r="A3" s="39"/>
    </row>
    <row r="4" spans="1:17" ht="22.5">
      <c r="A4" s="62" t="s">
        <v>78</v>
      </c>
      <c r="B4" s="198" t="s">
        <v>221</v>
      </c>
      <c r="C4" s="198"/>
      <c r="D4" s="198"/>
      <c r="E4" s="198"/>
      <c r="F4" s="198" t="s">
        <v>245</v>
      </c>
      <c r="G4" s="198"/>
      <c r="H4" s="198"/>
      <c r="I4" s="198"/>
      <c r="J4" s="198" t="s">
        <v>222</v>
      </c>
      <c r="K4" s="198"/>
      <c r="L4" s="198"/>
      <c r="M4" s="198"/>
      <c r="N4" s="197" t="s">
        <v>70</v>
      </c>
      <c r="O4" s="197"/>
      <c r="P4" s="197"/>
      <c r="Q4" s="197"/>
    </row>
    <row r="5" spans="1:17" ht="12.75">
      <c r="A5" s="87"/>
      <c r="B5" s="198" t="s">
        <v>147</v>
      </c>
      <c r="C5" s="198"/>
      <c r="D5" s="198" t="s">
        <v>150</v>
      </c>
      <c r="E5" s="198"/>
      <c r="F5" s="198" t="s">
        <v>147</v>
      </c>
      <c r="G5" s="198"/>
      <c r="H5" s="198" t="s">
        <v>150</v>
      </c>
      <c r="I5" s="198"/>
      <c r="J5" s="198" t="s">
        <v>147</v>
      </c>
      <c r="K5" s="198"/>
      <c r="L5" s="198" t="s">
        <v>150</v>
      </c>
      <c r="M5" s="198"/>
      <c r="N5" s="197" t="s">
        <v>147</v>
      </c>
      <c r="O5" s="197"/>
      <c r="P5" s="197" t="s">
        <v>150</v>
      </c>
      <c r="Q5" s="197"/>
    </row>
    <row r="6" spans="1:17" ht="33.75">
      <c r="A6" s="87"/>
      <c r="B6" s="86" t="s">
        <v>264</v>
      </c>
      <c r="C6" s="86" t="s">
        <v>263</v>
      </c>
      <c r="D6" s="86" t="s">
        <v>264</v>
      </c>
      <c r="E6" s="86" t="s">
        <v>263</v>
      </c>
      <c r="F6" s="86" t="s">
        <v>264</v>
      </c>
      <c r="G6" s="86" t="s">
        <v>263</v>
      </c>
      <c r="H6" s="86" t="s">
        <v>264</v>
      </c>
      <c r="I6" s="86" t="s">
        <v>263</v>
      </c>
      <c r="J6" s="86" t="s">
        <v>264</v>
      </c>
      <c r="K6" s="86" t="s">
        <v>263</v>
      </c>
      <c r="L6" s="86" t="s">
        <v>264</v>
      </c>
      <c r="M6" s="86" t="s">
        <v>263</v>
      </c>
      <c r="N6" s="66" t="s">
        <v>264</v>
      </c>
      <c r="O6" s="66" t="s">
        <v>263</v>
      </c>
      <c r="P6" s="66" t="s">
        <v>264</v>
      </c>
      <c r="Q6" s="66" t="s">
        <v>263</v>
      </c>
    </row>
    <row r="7" spans="1:17" ht="12.75">
      <c r="A7" s="88" t="s">
        <v>266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>
        <f aca="true" t="shared" si="0" ref="N7:Q14">B7+F7+J7</f>
        <v>0</v>
      </c>
      <c r="O7" s="66">
        <f t="shared" si="0"/>
        <v>0</v>
      </c>
      <c r="P7" s="66">
        <f t="shared" si="0"/>
        <v>0</v>
      </c>
      <c r="Q7" s="66">
        <f t="shared" si="0"/>
        <v>0</v>
      </c>
    </row>
    <row r="8" spans="1:17" ht="12.75">
      <c r="A8" s="88" t="s">
        <v>267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>
        <f t="shared" si="0"/>
        <v>0</v>
      </c>
      <c r="O8" s="66">
        <f t="shared" si="0"/>
        <v>0</v>
      </c>
      <c r="P8" s="66">
        <f t="shared" si="0"/>
        <v>0</v>
      </c>
      <c r="Q8" s="66">
        <f t="shared" si="0"/>
        <v>0</v>
      </c>
    </row>
    <row r="9" spans="1:17" ht="12.75">
      <c r="A9" s="88" t="s">
        <v>268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>
        <f t="shared" si="0"/>
        <v>0</v>
      </c>
      <c r="O9" s="66">
        <f t="shared" si="0"/>
        <v>0</v>
      </c>
      <c r="P9" s="66">
        <f t="shared" si="0"/>
        <v>0</v>
      </c>
      <c r="Q9" s="66">
        <f t="shared" si="0"/>
        <v>0</v>
      </c>
    </row>
    <row r="10" spans="1:17" ht="12.75">
      <c r="A10" s="88" t="s">
        <v>269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</row>
    <row r="11" spans="1:17" ht="12.75">
      <c r="A11" s="88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>
        <f t="shared" si="0"/>
        <v>0</v>
      </c>
      <c r="O11" s="66">
        <f t="shared" si="0"/>
        <v>0</v>
      </c>
      <c r="P11" s="66">
        <f t="shared" si="0"/>
        <v>0</v>
      </c>
      <c r="Q11" s="66">
        <f t="shared" si="0"/>
        <v>0</v>
      </c>
    </row>
    <row r="12" spans="1:17" ht="12.75">
      <c r="A12" s="88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>
        <f aca="true" t="shared" si="1" ref="N12:Q13">B12+F12+J12</f>
        <v>0</v>
      </c>
      <c r="O12" s="66">
        <f t="shared" si="1"/>
        <v>0</v>
      </c>
      <c r="P12" s="66">
        <f t="shared" si="1"/>
        <v>0</v>
      </c>
      <c r="Q12" s="66">
        <f t="shared" si="1"/>
        <v>0</v>
      </c>
    </row>
    <row r="13" spans="1:17" ht="12.75">
      <c r="A13" s="88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>
        <f t="shared" si="1"/>
        <v>0</v>
      </c>
      <c r="O13" s="66">
        <f t="shared" si="1"/>
        <v>0</v>
      </c>
      <c r="P13" s="66">
        <f t="shared" si="1"/>
        <v>0</v>
      </c>
      <c r="Q13" s="66">
        <f t="shared" si="1"/>
        <v>0</v>
      </c>
    </row>
    <row r="14" spans="1:17" ht="12.75">
      <c r="A14" s="88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>
        <f t="shared" si="0"/>
        <v>0</v>
      </c>
      <c r="O14" s="66">
        <f t="shared" si="0"/>
        <v>0</v>
      </c>
      <c r="P14" s="66">
        <f t="shared" si="0"/>
        <v>0</v>
      </c>
      <c r="Q14" s="66">
        <f t="shared" si="0"/>
        <v>0</v>
      </c>
    </row>
    <row r="15" spans="1:17" ht="12.75">
      <c r="A15" s="88" t="s">
        <v>248</v>
      </c>
      <c r="B15" s="66">
        <f aca="true" t="shared" si="2" ref="B15:Q15">SUM(B7:B14)</f>
        <v>0</v>
      </c>
      <c r="C15" s="66">
        <f t="shared" si="2"/>
        <v>0</v>
      </c>
      <c r="D15" s="66">
        <f t="shared" si="2"/>
        <v>0</v>
      </c>
      <c r="E15" s="66">
        <f t="shared" si="2"/>
        <v>0</v>
      </c>
      <c r="F15" s="66">
        <f t="shared" si="2"/>
        <v>0</v>
      </c>
      <c r="G15" s="66">
        <f t="shared" si="2"/>
        <v>0</v>
      </c>
      <c r="H15" s="66">
        <f t="shared" si="2"/>
        <v>0</v>
      </c>
      <c r="I15" s="66">
        <f t="shared" si="2"/>
        <v>0</v>
      </c>
      <c r="J15" s="66">
        <f t="shared" si="2"/>
        <v>0</v>
      </c>
      <c r="K15" s="66">
        <f t="shared" si="2"/>
        <v>0</v>
      </c>
      <c r="L15" s="66">
        <f t="shared" si="2"/>
        <v>0</v>
      </c>
      <c r="M15" s="66">
        <f t="shared" si="2"/>
        <v>0</v>
      </c>
      <c r="N15" s="66">
        <f t="shared" si="2"/>
        <v>0</v>
      </c>
      <c r="O15" s="66">
        <f t="shared" si="2"/>
        <v>0</v>
      </c>
      <c r="P15" s="66">
        <f t="shared" si="2"/>
        <v>0</v>
      </c>
      <c r="Q15" s="66">
        <f t="shared" si="2"/>
        <v>0</v>
      </c>
    </row>
    <row r="16" spans="1:17" ht="12.75">
      <c r="A16" s="89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</row>
    <row r="17" spans="1:17" ht="12.75">
      <c r="A17" s="89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</row>
    <row r="19" ht="12.75">
      <c r="A19" s="90" t="s">
        <v>249</v>
      </c>
    </row>
    <row r="20" ht="12.75">
      <c r="A20" s="63" t="s">
        <v>219</v>
      </c>
    </row>
  </sheetData>
  <sheetProtection/>
  <mergeCells count="13">
    <mergeCell ref="A2:Q2"/>
    <mergeCell ref="B4:E4"/>
    <mergeCell ref="F4:I4"/>
    <mergeCell ref="J4:M4"/>
    <mergeCell ref="N4:Q4"/>
    <mergeCell ref="J5:K5"/>
    <mergeCell ref="L5:M5"/>
    <mergeCell ref="N5:O5"/>
    <mergeCell ref="P5:Q5"/>
    <mergeCell ref="B5:C5"/>
    <mergeCell ref="D5:E5"/>
    <mergeCell ref="F5:G5"/>
    <mergeCell ref="H5:I5"/>
  </mergeCells>
  <printOptions/>
  <pageMargins left="0.58" right="0.35" top="0.67" bottom="1" header="0.5" footer="0.5"/>
  <pageSetup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view="pageBreakPreview" zoomScaleNormal="120" zoomScaleSheetLayoutView="100" zoomScalePageLayoutView="0" workbookViewId="0" topLeftCell="A13">
      <selection activeCell="K29" sqref="K29"/>
    </sheetView>
  </sheetViews>
  <sheetFormatPr defaultColWidth="9.00390625" defaultRowHeight="12.75"/>
  <cols>
    <col min="1" max="1" width="59.875" style="99" customWidth="1"/>
    <col min="2" max="2" width="3.25390625" style="99" customWidth="1"/>
    <col min="3" max="3" width="11.75390625" style="99" hidden="1" customWidth="1"/>
    <col min="4" max="4" width="14.625" style="99" hidden="1" customWidth="1"/>
    <col min="5" max="5" width="12.00390625" style="99" hidden="1" customWidth="1"/>
    <col min="6" max="6" width="14.125" style="99" hidden="1" customWidth="1"/>
    <col min="7" max="7" width="9.375" style="99" hidden="1" customWidth="1"/>
    <col min="8" max="8" width="11.375" style="99" hidden="1" customWidth="1"/>
    <col min="9" max="9" width="25.00390625" style="99" customWidth="1"/>
    <col min="10" max="16384" width="9.125" style="99" customWidth="1"/>
  </cols>
  <sheetData>
    <row r="1" ht="11.25">
      <c r="I1" s="100"/>
    </row>
    <row r="2" spans="1:9" s="101" customFormat="1" ht="39.75" customHeight="1">
      <c r="A2" s="201" t="s">
        <v>319</v>
      </c>
      <c r="B2" s="201"/>
      <c r="C2" s="201"/>
      <c r="D2" s="201"/>
      <c r="E2" s="201"/>
      <c r="F2" s="201"/>
      <c r="G2" s="201"/>
      <c r="H2" s="201"/>
      <c r="I2" s="201"/>
    </row>
    <row r="3" spans="1:9" s="101" customFormat="1" ht="19.5" customHeight="1">
      <c r="A3" s="202" t="s">
        <v>289</v>
      </c>
      <c r="B3" s="202"/>
      <c r="C3" s="202"/>
      <c r="D3" s="202"/>
      <c r="E3" s="202"/>
      <c r="F3" s="202"/>
      <c r="G3" s="202"/>
      <c r="H3" s="202"/>
      <c r="I3" s="202"/>
    </row>
    <row r="4" spans="1:9" s="101" customFormat="1" ht="15.75" customHeight="1">
      <c r="A4" s="203" t="s">
        <v>65</v>
      </c>
      <c r="B4" s="203"/>
      <c r="C4" s="203"/>
      <c r="D4" s="203"/>
      <c r="E4" s="203"/>
      <c r="F4" s="203"/>
      <c r="G4" s="203"/>
      <c r="H4" s="203"/>
      <c r="I4" s="203"/>
    </row>
    <row r="5" spans="1:9" s="101" customFormat="1" ht="15.75" customHeight="1">
      <c r="A5" s="102"/>
      <c r="B5" s="102"/>
      <c r="C5" s="102"/>
      <c r="D5" s="102"/>
      <c r="E5" s="102"/>
      <c r="F5" s="102"/>
      <c r="G5" s="102"/>
      <c r="H5" s="102"/>
      <c r="I5" s="103" t="s">
        <v>225</v>
      </c>
    </row>
    <row r="6" spans="1:10" s="101" customFormat="1" ht="11.25">
      <c r="A6" s="204" t="s">
        <v>0</v>
      </c>
      <c r="B6" s="204" t="s">
        <v>1</v>
      </c>
      <c r="C6" s="206" t="s">
        <v>223</v>
      </c>
      <c r="D6" s="208" t="s">
        <v>66</v>
      </c>
      <c r="E6" s="208"/>
      <c r="F6" s="208"/>
      <c r="G6" s="208"/>
      <c r="H6" s="208"/>
      <c r="I6" s="209" t="s">
        <v>67</v>
      </c>
      <c r="J6" s="105"/>
    </row>
    <row r="7" spans="1:9" s="101" customFormat="1" ht="63">
      <c r="A7" s="205"/>
      <c r="B7" s="205"/>
      <c r="C7" s="207"/>
      <c r="D7" s="104" t="s">
        <v>275</v>
      </c>
      <c r="E7" s="104" t="s">
        <v>68</v>
      </c>
      <c r="F7" s="104" t="s">
        <v>69</v>
      </c>
      <c r="G7" s="104" t="s">
        <v>71</v>
      </c>
      <c r="H7" s="104" t="s">
        <v>70</v>
      </c>
      <c r="I7" s="210"/>
    </row>
    <row r="8" spans="1:9" s="101" customFormat="1" ht="11.25">
      <c r="A8" s="107" t="s">
        <v>2</v>
      </c>
      <c r="B8" s="107" t="s">
        <v>3</v>
      </c>
      <c r="C8" s="107" t="s">
        <v>4</v>
      </c>
      <c r="D8" s="106" t="s">
        <v>72</v>
      </c>
      <c r="E8" s="106" t="s">
        <v>5</v>
      </c>
      <c r="F8" s="106" t="s">
        <v>6</v>
      </c>
      <c r="G8" s="108" t="s">
        <v>7</v>
      </c>
      <c r="H8" s="108" t="s">
        <v>8</v>
      </c>
      <c r="I8" s="109" t="s">
        <v>9</v>
      </c>
    </row>
    <row r="9" spans="1:9" s="101" customFormat="1" ht="11.25">
      <c r="A9" s="110" t="s">
        <v>11</v>
      </c>
      <c r="B9" s="107" t="s">
        <v>12</v>
      </c>
      <c r="C9" s="111">
        <f aca="true" t="shared" si="0" ref="C9:C36">H9+I9</f>
        <v>1654</v>
      </c>
      <c r="D9" s="111">
        <f>D10+D14+D21+D22+D23</f>
        <v>0</v>
      </c>
      <c r="E9" s="111">
        <f>E10+E14+E21+E22+E23</f>
        <v>0</v>
      </c>
      <c r="F9" s="111">
        <f>F10+F14+F21+F22+F23</f>
        <v>0</v>
      </c>
      <c r="G9" s="111">
        <f>G10+G14+G21+G22+G23</f>
        <v>0</v>
      </c>
      <c r="H9" s="111">
        <f aca="true" t="shared" si="1" ref="H9:H36">D9+E9+F9+G9</f>
        <v>0</v>
      </c>
      <c r="I9" s="111">
        <f>I10+I14+I21+I22+I23</f>
        <v>1654</v>
      </c>
    </row>
    <row r="10" spans="1:9" s="101" customFormat="1" ht="21">
      <c r="A10" s="110" t="s">
        <v>13</v>
      </c>
      <c r="B10" s="107" t="s">
        <v>14</v>
      </c>
      <c r="C10" s="111">
        <f t="shared" si="0"/>
        <v>1420</v>
      </c>
      <c r="D10" s="111">
        <f>D11+D12+D13</f>
        <v>0</v>
      </c>
      <c r="E10" s="111">
        <f>E11+E12+E13</f>
        <v>0</v>
      </c>
      <c r="F10" s="111">
        <f>F11+F12+F13</f>
        <v>0</v>
      </c>
      <c r="G10" s="111">
        <f>G11+G12+G13</f>
        <v>0</v>
      </c>
      <c r="H10" s="111">
        <f t="shared" si="1"/>
        <v>0</v>
      </c>
      <c r="I10" s="111">
        <f>I11+I12+I13</f>
        <v>1420</v>
      </c>
    </row>
    <row r="11" spans="1:9" s="101" customFormat="1" ht="11.25">
      <c r="A11" s="110" t="s">
        <v>15</v>
      </c>
      <c r="B11" s="107" t="s">
        <v>16</v>
      </c>
      <c r="C11" s="111">
        <f t="shared" si="0"/>
        <v>1091</v>
      </c>
      <c r="D11" s="112"/>
      <c r="E11" s="113"/>
      <c r="F11" s="113"/>
      <c r="G11" s="114"/>
      <c r="H11" s="111">
        <f t="shared" si="1"/>
        <v>0</v>
      </c>
      <c r="I11" s="115">
        <v>1091</v>
      </c>
    </row>
    <row r="12" spans="1:9" s="101" customFormat="1" ht="11.25">
      <c r="A12" s="110" t="s">
        <v>17</v>
      </c>
      <c r="B12" s="107" t="s">
        <v>18</v>
      </c>
      <c r="C12" s="111">
        <f t="shared" si="0"/>
        <v>0</v>
      </c>
      <c r="D12" s="112"/>
      <c r="E12" s="113"/>
      <c r="F12" s="113"/>
      <c r="G12" s="114"/>
      <c r="H12" s="111">
        <f t="shared" si="1"/>
        <v>0</v>
      </c>
      <c r="I12" s="115"/>
    </row>
    <row r="13" spans="1:9" s="101" customFormat="1" ht="11.25">
      <c r="A13" s="110" t="s">
        <v>19</v>
      </c>
      <c r="B13" s="107" t="s">
        <v>20</v>
      </c>
      <c r="C13" s="111">
        <f t="shared" si="0"/>
        <v>329</v>
      </c>
      <c r="D13" s="112"/>
      <c r="E13" s="113"/>
      <c r="F13" s="113"/>
      <c r="G13" s="114"/>
      <c r="H13" s="111">
        <f t="shared" si="1"/>
        <v>0</v>
      </c>
      <c r="I13" s="115">
        <v>329</v>
      </c>
    </row>
    <row r="14" spans="1:9" s="101" customFormat="1" ht="16.5" customHeight="1">
      <c r="A14" s="110" t="s">
        <v>21</v>
      </c>
      <c r="B14" s="107" t="s">
        <v>22</v>
      </c>
      <c r="C14" s="111">
        <f t="shared" si="0"/>
        <v>0</v>
      </c>
      <c r="D14" s="111">
        <f>D15+D16+D17+D18+D19+D20</f>
        <v>0</v>
      </c>
      <c r="E14" s="111">
        <f>E15+E16+E17+E18+E19+E20</f>
        <v>0</v>
      </c>
      <c r="F14" s="111">
        <f>F15+F16+F17+F18+F19+F20</f>
        <v>0</v>
      </c>
      <c r="G14" s="111">
        <f>G15+G16+G17+G18+G19+G20</f>
        <v>0</v>
      </c>
      <c r="H14" s="111">
        <f t="shared" si="1"/>
        <v>0</v>
      </c>
      <c r="I14" s="111"/>
    </row>
    <row r="15" spans="1:9" s="101" customFormat="1" ht="11.25">
      <c r="A15" s="110" t="s">
        <v>23</v>
      </c>
      <c r="B15" s="107" t="s">
        <v>24</v>
      </c>
      <c r="C15" s="111">
        <f t="shared" si="0"/>
        <v>0</v>
      </c>
      <c r="D15" s="112"/>
      <c r="E15" s="113"/>
      <c r="F15" s="113"/>
      <c r="G15" s="114"/>
      <c r="H15" s="111">
        <f t="shared" si="1"/>
        <v>0</v>
      </c>
      <c r="I15" s="115"/>
    </row>
    <row r="16" spans="1:9" s="101" customFormat="1" ht="11.25">
      <c r="A16" s="110" t="s">
        <v>25</v>
      </c>
      <c r="B16" s="107" t="s">
        <v>26</v>
      </c>
      <c r="C16" s="111">
        <f t="shared" si="0"/>
        <v>0</v>
      </c>
      <c r="D16" s="112"/>
      <c r="E16" s="113"/>
      <c r="F16" s="113"/>
      <c r="G16" s="114"/>
      <c r="H16" s="111">
        <f t="shared" si="1"/>
        <v>0</v>
      </c>
      <c r="I16" s="115"/>
    </row>
    <row r="17" spans="1:9" s="101" customFormat="1" ht="11.25">
      <c r="A17" s="110" t="s">
        <v>27</v>
      </c>
      <c r="B17" s="107" t="s">
        <v>28</v>
      </c>
      <c r="C17" s="111">
        <f t="shared" si="0"/>
        <v>0</v>
      </c>
      <c r="D17" s="112"/>
      <c r="E17" s="113"/>
      <c r="F17" s="113"/>
      <c r="G17" s="114"/>
      <c r="H17" s="111">
        <f t="shared" si="1"/>
        <v>0</v>
      </c>
      <c r="I17" s="115"/>
    </row>
    <row r="18" spans="1:9" s="101" customFormat="1" ht="11.25">
      <c r="A18" s="110" t="s">
        <v>29</v>
      </c>
      <c r="B18" s="107" t="s">
        <v>10</v>
      </c>
      <c r="C18" s="111">
        <f t="shared" si="0"/>
        <v>0</v>
      </c>
      <c r="D18" s="112"/>
      <c r="E18" s="113"/>
      <c r="F18" s="113"/>
      <c r="G18" s="114"/>
      <c r="H18" s="111">
        <f t="shared" si="1"/>
        <v>0</v>
      </c>
      <c r="I18" s="115"/>
    </row>
    <row r="19" spans="1:9" s="101" customFormat="1" ht="11.25">
      <c r="A19" s="110" t="s">
        <v>30</v>
      </c>
      <c r="B19" s="107" t="s">
        <v>31</v>
      </c>
      <c r="C19" s="111">
        <f t="shared" si="0"/>
        <v>0</v>
      </c>
      <c r="D19" s="112"/>
      <c r="E19" s="113"/>
      <c r="F19" s="113"/>
      <c r="G19" s="114"/>
      <c r="H19" s="111">
        <f t="shared" si="1"/>
        <v>0</v>
      </c>
      <c r="I19" s="115"/>
    </row>
    <row r="20" spans="1:9" s="101" customFormat="1" ht="11.25">
      <c r="A20" s="110" t="s">
        <v>32</v>
      </c>
      <c r="B20" s="107" t="s">
        <v>33</v>
      </c>
      <c r="C20" s="111">
        <f t="shared" si="0"/>
        <v>0</v>
      </c>
      <c r="D20" s="112"/>
      <c r="E20" s="113"/>
      <c r="F20" s="113"/>
      <c r="G20" s="114"/>
      <c r="H20" s="111">
        <f t="shared" si="1"/>
        <v>0</v>
      </c>
      <c r="I20" s="115"/>
    </row>
    <row r="21" spans="1:9" s="101" customFormat="1" ht="11.25">
      <c r="A21" s="110" t="s">
        <v>34</v>
      </c>
      <c r="B21" s="107" t="s">
        <v>35</v>
      </c>
      <c r="C21" s="111">
        <f t="shared" si="0"/>
        <v>0</v>
      </c>
      <c r="D21" s="113"/>
      <c r="E21" s="113"/>
      <c r="F21" s="113"/>
      <c r="G21" s="114"/>
      <c r="H21" s="111">
        <f t="shared" si="1"/>
        <v>0</v>
      </c>
      <c r="I21" s="115"/>
    </row>
    <row r="22" spans="1:9" s="101" customFormat="1" ht="11.25">
      <c r="A22" s="110" t="s">
        <v>36</v>
      </c>
      <c r="B22" s="107" t="s">
        <v>37</v>
      </c>
      <c r="C22" s="111">
        <f t="shared" si="0"/>
        <v>234</v>
      </c>
      <c r="D22" s="112"/>
      <c r="E22" s="113"/>
      <c r="F22" s="113"/>
      <c r="G22" s="114"/>
      <c r="H22" s="111">
        <f t="shared" si="1"/>
        <v>0</v>
      </c>
      <c r="I22" s="115">
        <v>234</v>
      </c>
    </row>
    <row r="23" spans="1:9" s="101" customFormat="1" ht="11.25">
      <c r="A23" s="110" t="s">
        <v>38</v>
      </c>
      <c r="B23" s="107" t="s">
        <v>39</v>
      </c>
      <c r="C23" s="111">
        <f t="shared" si="0"/>
        <v>0</v>
      </c>
      <c r="D23" s="111">
        <f>D24+D28+D29</f>
        <v>0</v>
      </c>
      <c r="E23" s="111">
        <f>E24+E28+E29</f>
        <v>0</v>
      </c>
      <c r="F23" s="111">
        <f>F24+F28+F29</f>
        <v>0</v>
      </c>
      <c r="G23" s="111">
        <f>G24+G28+G29</f>
        <v>0</v>
      </c>
      <c r="H23" s="111">
        <f t="shared" si="1"/>
        <v>0</v>
      </c>
      <c r="I23" s="111"/>
    </row>
    <row r="24" spans="1:9" s="101" customFormat="1" ht="21">
      <c r="A24" s="110" t="s">
        <v>40</v>
      </c>
      <c r="B24" s="107" t="s">
        <v>41</v>
      </c>
      <c r="C24" s="111">
        <f t="shared" si="0"/>
        <v>0</v>
      </c>
      <c r="D24" s="111">
        <f>D25+D26+D27</f>
        <v>0</v>
      </c>
      <c r="E24" s="111">
        <f>E25+E26+E27</f>
        <v>0</v>
      </c>
      <c r="F24" s="111">
        <f>F25+F26+F27</f>
        <v>0</v>
      </c>
      <c r="G24" s="111">
        <f>G25+G26+G27</f>
        <v>0</v>
      </c>
      <c r="H24" s="111">
        <f t="shared" si="1"/>
        <v>0</v>
      </c>
      <c r="I24" s="111"/>
    </row>
    <row r="25" spans="1:9" s="101" customFormat="1" ht="11.25">
      <c r="A25" s="110" t="s">
        <v>42</v>
      </c>
      <c r="B25" s="107" t="s">
        <v>43</v>
      </c>
      <c r="C25" s="111">
        <f t="shared" si="0"/>
        <v>0</v>
      </c>
      <c r="D25" s="112"/>
      <c r="E25" s="113"/>
      <c r="F25" s="113"/>
      <c r="G25" s="114"/>
      <c r="H25" s="111">
        <f t="shared" si="1"/>
        <v>0</v>
      </c>
      <c r="I25" s="115"/>
    </row>
    <row r="26" spans="1:9" s="101" customFormat="1" ht="11.25">
      <c r="A26" s="110" t="s">
        <v>44</v>
      </c>
      <c r="B26" s="107" t="s">
        <v>45</v>
      </c>
      <c r="C26" s="111">
        <f t="shared" si="0"/>
        <v>0</v>
      </c>
      <c r="D26" s="113"/>
      <c r="E26" s="113"/>
      <c r="F26" s="113"/>
      <c r="G26" s="114"/>
      <c r="H26" s="111">
        <f t="shared" si="1"/>
        <v>0</v>
      </c>
      <c r="I26" s="115"/>
    </row>
    <row r="27" spans="1:9" s="101" customFormat="1" ht="11.25">
      <c r="A27" s="110" t="s">
        <v>46</v>
      </c>
      <c r="B27" s="107" t="s">
        <v>47</v>
      </c>
      <c r="C27" s="111">
        <f t="shared" si="0"/>
        <v>0</v>
      </c>
      <c r="D27" s="112"/>
      <c r="E27" s="113"/>
      <c r="F27" s="113"/>
      <c r="G27" s="114"/>
      <c r="H27" s="111">
        <f t="shared" si="1"/>
        <v>0</v>
      </c>
      <c r="I27" s="115"/>
    </row>
    <row r="28" spans="1:9" s="101" customFormat="1" ht="11.25">
      <c r="A28" s="110" t="s">
        <v>48</v>
      </c>
      <c r="B28" s="107" t="s">
        <v>49</v>
      </c>
      <c r="C28" s="111">
        <f t="shared" si="0"/>
        <v>0</v>
      </c>
      <c r="D28" s="113"/>
      <c r="E28" s="113"/>
      <c r="F28" s="113"/>
      <c r="G28" s="114"/>
      <c r="H28" s="111">
        <f t="shared" si="1"/>
        <v>0</v>
      </c>
      <c r="I28" s="115"/>
    </row>
    <row r="29" spans="1:9" s="101" customFormat="1" ht="21">
      <c r="A29" s="110" t="s">
        <v>50</v>
      </c>
      <c r="B29" s="107" t="s">
        <v>51</v>
      </c>
      <c r="C29" s="111">
        <f t="shared" si="0"/>
        <v>0</v>
      </c>
      <c r="D29" s="111">
        <f>D30+D31+D32+D33+D34+D35+D36</f>
        <v>0</v>
      </c>
      <c r="E29" s="111">
        <f>E30+E31+E32+E33+E34+E35+E36</f>
        <v>0</v>
      </c>
      <c r="F29" s="111">
        <f>F30+F31+F32+F33+F34+F35+F36</f>
        <v>0</v>
      </c>
      <c r="G29" s="111">
        <f>G30+G31+G32+G33+G34+G35+G36</f>
        <v>0</v>
      </c>
      <c r="H29" s="111">
        <f t="shared" si="1"/>
        <v>0</v>
      </c>
      <c r="I29" s="111"/>
    </row>
    <row r="30" spans="1:9" s="101" customFormat="1" ht="11.25">
      <c r="A30" s="110" t="s">
        <v>52</v>
      </c>
      <c r="B30" s="107" t="s">
        <v>53</v>
      </c>
      <c r="C30" s="111">
        <f t="shared" si="0"/>
        <v>0</v>
      </c>
      <c r="D30" s="112"/>
      <c r="E30" s="113"/>
      <c r="F30" s="113"/>
      <c r="G30" s="114"/>
      <c r="H30" s="111">
        <f t="shared" si="1"/>
        <v>0</v>
      </c>
      <c r="I30" s="115"/>
    </row>
    <row r="31" spans="1:9" s="101" customFormat="1" ht="11.25">
      <c r="A31" s="110" t="s">
        <v>44</v>
      </c>
      <c r="B31" s="107" t="s">
        <v>54</v>
      </c>
      <c r="C31" s="111">
        <f t="shared" si="0"/>
        <v>0</v>
      </c>
      <c r="D31" s="112"/>
      <c r="E31" s="113"/>
      <c r="F31" s="113"/>
      <c r="G31" s="114"/>
      <c r="H31" s="111">
        <f t="shared" si="1"/>
        <v>0</v>
      </c>
      <c r="I31" s="115"/>
    </row>
    <row r="32" spans="1:9" s="101" customFormat="1" ht="11.25">
      <c r="A32" s="110" t="s">
        <v>55</v>
      </c>
      <c r="B32" s="107" t="s">
        <v>56</v>
      </c>
      <c r="C32" s="111">
        <f t="shared" si="0"/>
        <v>0</v>
      </c>
      <c r="D32" s="112"/>
      <c r="E32" s="113"/>
      <c r="F32" s="113"/>
      <c r="G32" s="114"/>
      <c r="H32" s="111">
        <f t="shared" si="1"/>
        <v>0</v>
      </c>
      <c r="I32" s="115"/>
    </row>
    <row r="33" spans="1:9" s="101" customFormat="1" ht="11.25">
      <c r="A33" s="110" t="s">
        <v>57</v>
      </c>
      <c r="B33" s="107" t="s">
        <v>58</v>
      </c>
      <c r="C33" s="111">
        <f t="shared" si="0"/>
        <v>0</v>
      </c>
      <c r="D33" s="112"/>
      <c r="E33" s="113"/>
      <c r="F33" s="113"/>
      <c r="G33" s="114"/>
      <c r="H33" s="111">
        <f t="shared" si="1"/>
        <v>0</v>
      </c>
      <c r="I33" s="115"/>
    </row>
    <row r="34" spans="1:9" s="101" customFormat="1" ht="11.25">
      <c r="A34" s="110" t="s">
        <v>59</v>
      </c>
      <c r="B34" s="107" t="s">
        <v>60</v>
      </c>
      <c r="C34" s="111">
        <f t="shared" si="0"/>
        <v>0</v>
      </c>
      <c r="D34" s="112"/>
      <c r="E34" s="113"/>
      <c r="F34" s="113"/>
      <c r="G34" s="114"/>
      <c r="H34" s="111">
        <f t="shared" si="1"/>
        <v>0</v>
      </c>
      <c r="I34" s="115"/>
    </row>
    <row r="35" spans="1:9" s="101" customFormat="1" ht="11.25">
      <c r="A35" s="110" t="s">
        <v>61</v>
      </c>
      <c r="B35" s="107" t="s">
        <v>62</v>
      </c>
      <c r="C35" s="111">
        <f t="shared" si="0"/>
        <v>0</v>
      </c>
      <c r="D35" s="112"/>
      <c r="E35" s="113"/>
      <c r="F35" s="113"/>
      <c r="G35" s="114"/>
      <c r="H35" s="111">
        <f t="shared" si="1"/>
        <v>0</v>
      </c>
      <c r="I35" s="115"/>
    </row>
    <row r="36" spans="1:9" s="101" customFormat="1" ht="11.25">
      <c r="A36" s="110" t="s">
        <v>63</v>
      </c>
      <c r="B36" s="107" t="s">
        <v>64</v>
      </c>
      <c r="C36" s="111">
        <f t="shared" si="0"/>
        <v>0</v>
      </c>
      <c r="D36" s="112"/>
      <c r="E36" s="113"/>
      <c r="F36" s="113"/>
      <c r="G36" s="114"/>
      <c r="H36" s="111">
        <f t="shared" si="1"/>
        <v>0</v>
      </c>
      <c r="I36" s="115"/>
    </row>
    <row r="37" spans="1:8" s="120" customFormat="1" ht="18.75" customHeight="1">
      <c r="A37" s="116"/>
      <c r="B37" s="117"/>
      <c r="C37" s="118"/>
      <c r="D37" s="118"/>
      <c r="E37" s="119"/>
      <c r="F37" s="119"/>
      <c r="G37" s="119"/>
      <c r="H37" s="119"/>
    </row>
    <row r="38" s="121" customFormat="1" ht="18.75" customHeight="1" hidden="1">
      <c r="A38" s="121" t="s">
        <v>75</v>
      </c>
    </row>
    <row r="39" spans="1:9" s="101" customFormat="1" ht="18" customHeight="1">
      <c r="A39" s="116" t="s">
        <v>300</v>
      </c>
      <c r="B39" s="211" t="s">
        <v>320</v>
      </c>
      <c r="C39" s="211"/>
      <c r="D39" s="211"/>
      <c r="E39" s="211"/>
      <c r="F39" s="211"/>
      <c r="G39" s="211"/>
      <c r="H39" s="211"/>
      <c r="I39" s="211"/>
    </row>
    <row r="41" ht="11.25">
      <c r="A41" s="116" t="s">
        <v>262</v>
      </c>
    </row>
    <row r="44" spans="1:8" ht="51.75" customHeight="1">
      <c r="A44" s="200" t="s">
        <v>265</v>
      </c>
      <c r="B44" s="200"/>
      <c r="C44" s="200"/>
      <c r="D44" s="200"/>
      <c r="E44" s="200"/>
      <c r="F44" s="200"/>
      <c r="G44" s="200"/>
      <c r="H44" s="200"/>
    </row>
  </sheetData>
  <sheetProtection/>
  <mergeCells count="10">
    <mergeCell ref="A44:H44"/>
    <mergeCell ref="A2:I2"/>
    <mergeCell ref="A3:I3"/>
    <mergeCell ref="A4:I4"/>
    <mergeCell ref="A6:A7"/>
    <mergeCell ref="B6:B7"/>
    <mergeCell ref="C6:C7"/>
    <mergeCell ref="D6:H6"/>
    <mergeCell ref="I6:I7"/>
    <mergeCell ref="B39:I39"/>
  </mergeCells>
  <printOptions/>
  <pageMargins left="0.42" right="0.3937007874015748" top="0.32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Симонова Л.Ю.</dc:creator>
  <cp:keywords/>
  <dc:description/>
  <cp:lastModifiedBy>WinXPProSP3</cp:lastModifiedBy>
  <cp:lastPrinted>2018-02-19T08:56:40Z</cp:lastPrinted>
  <dcterms:created xsi:type="dcterms:W3CDTF">2013-10-25T08:33:12Z</dcterms:created>
  <dcterms:modified xsi:type="dcterms:W3CDTF">2018-02-19T08:57:22Z</dcterms:modified>
  <cp:category/>
  <cp:version/>
  <cp:contentType/>
  <cp:contentStatus/>
</cp:coreProperties>
</file>